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X:\05. EFS 2014-2020\29. POPO_3\07. Preinkubacja\02. Nabór 2\WSIN\NOWE WZORY_NABÓR_2\"/>
    </mc:Choice>
  </mc:AlternateContent>
  <xr:revisionPtr revIDLastSave="0" documentId="13_ncr:1_{E701C93B-A9A4-4EC1-BAE4-04237005594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obocze" sheetId="1" r:id="rId1"/>
    <sheet name="Harmonogram i budżet" sheetId="2" r:id="rId2"/>
    <sheet name="Wskaźniki jakościowe i ilościow" sheetId="3" r:id="rId3"/>
    <sheet name="Taryfikator" sheetId="4" r:id="rId4"/>
    <sheet name="Rozeznanie rynku" sheetId="5" r:id="rId5"/>
  </sheets>
  <definedNames>
    <definedName name="_xlnm.Print_Area" localSheetId="2">'Wskaźniki jakościowe i ilościow'!$A$1:$H$44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x7PHtBo/mgtEGKvQCZ1sRrbAfUqKCeKcNyGfJf0pB0E="/>
    </ext>
  </extLst>
</workbook>
</file>

<file path=xl/calcChain.xml><?xml version="1.0" encoding="utf-8"?>
<calcChain xmlns="http://schemas.openxmlformats.org/spreadsheetml/2006/main">
  <c r="I39" i="2" l="1"/>
  <c r="I40" i="2"/>
  <c r="I41" i="2"/>
  <c r="I42" i="2"/>
  <c r="I43" i="2"/>
  <c r="I44" i="2"/>
  <c r="I45" i="2"/>
  <c r="I46" i="2"/>
  <c r="I47" i="2"/>
  <c r="I38" i="2"/>
  <c r="A38" i="2" l="1"/>
  <c r="A39" i="2"/>
  <c r="A40" i="2"/>
  <c r="A41" i="2"/>
  <c r="A42" i="2"/>
  <c r="A43" i="2"/>
  <c r="A44" i="2"/>
  <c r="A45" i="2"/>
  <c r="A46" i="2"/>
  <c r="A47" i="2"/>
  <c r="I31" i="2"/>
  <c r="I32" i="2"/>
  <c r="I33" i="2"/>
  <c r="I34" i="2"/>
  <c r="I30" i="2"/>
  <c r="I23" i="2"/>
  <c r="I24" i="2"/>
  <c r="I25" i="2"/>
  <c r="I26" i="2"/>
  <c r="I22" i="2"/>
  <c r="I15" i="2"/>
  <c r="I16" i="2"/>
  <c r="I17" i="2"/>
  <c r="I18" i="2"/>
  <c r="I14" i="2"/>
  <c r="A10" i="2"/>
  <c r="A34" i="2"/>
  <c r="A33" i="2"/>
  <c r="A32" i="2"/>
  <c r="A31" i="2"/>
  <c r="A30" i="2"/>
  <c r="A26" i="2"/>
  <c r="A25" i="2"/>
  <c r="A24" i="2"/>
  <c r="A23" i="2"/>
  <c r="A22" i="2"/>
  <c r="A18" i="2"/>
  <c r="A17" i="2"/>
  <c r="A16" i="2"/>
  <c r="A15" i="2"/>
  <c r="A14" i="2"/>
  <c r="I10" i="2"/>
  <c r="I9" i="2"/>
  <c r="A9" i="2"/>
  <c r="I8" i="2"/>
  <c r="A8" i="2"/>
  <c r="I7" i="2"/>
  <c r="A7" i="2"/>
  <c r="I48" i="2" l="1"/>
  <c r="B52" i="2" s="1"/>
  <c r="I19" i="2"/>
  <c r="I27" i="2"/>
  <c r="I35" i="2"/>
  <c r="I11" i="2"/>
  <c r="B51" i="2" l="1"/>
  <c r="B50" i="2"/>
  <c r="B53" i="2" l="1"/>
</calcChain>
</file>

<file path=xl/sharedStrings.xml><?xml version="1.0" encoding="utf-8"?>
<sst xmlns="http://schemas.openxmlformats.org/spreadsheetml/2006/main" count="161" uniqueCount="143">
  <si>
    <t>Kategorie kosztów</t>
  </si>
  <si>
    <t>Jednostki</t>
  </si>
  <si>
    <t>n/d</t>
  </si>
  <si>
    <t>wynagrodzenia</t>
  </si>
  <si>
    <t>godzina</t>
  </si>
  <si>
    <t>usługi obce</t>
  </si>
  <si>
    <t>szt.</t>
  </si>
  <si>
    <t>materiały</t>
  </si>
  <si>
    <t>Innowacja</t>
  </si>
  <si>
    <t>Numer zespołu:</t>
  </si>
  <si>
    <t>Nr zadania</t>
  </si>
  <si>
    <t>Nazwa kosztu</t>
  </si>
  <si>
    <t>Kategoria wydatku</t>
  </si>
  <si>
    <t>Jednostka miary</t>
  </si>
  <si>
    <t>Koszt jednostkowy</t>
  </si>
  <si>
    <t>Liczba jednostek</t>
  </si>
  <si>
    <t>Koszt całkowity</t>
  </si>
  <si>
    <t>Rezultat powiązany z zadaniem</t>
  </si>
  <si>
    <t>Uzasadnienie wysokości kosztu</t>
  </si>
  <si>
    <t>Uzasadnienie zasadności kosztu</t>
  </si>
  <si>
    <t>Etap 1A: Stworzenie 1 prototypu</t>
  </si>
  <si>
    <t>RAZEM</t>
  </si>
  <si>
    <t>Etap 1B: Testowanie (wstępne) 1 prototypu</t>
  </si>
  <si>
    <t>Etap 2A: Stworzenie 2 prototypu</t>
  </si>
  <si>
    <t>Katalog zajęć warsztatowych - przygotowanie kompletu lekcji (6)</t>
  </si>
  <si>
    <t>Etap 2B: Testowanie (właściwe) 2 prototypu</t>
  </si>
  <si>
    <t>Etap 3: Stworzenie finalnej wersji innowacji</t>
  </si>
  <si>
    <t>RAZEM ETAP 1</t>
  </si>
  <si>
    <t>RAZEM ETAP 2</t>
  </si>
  <si>
    <t>RAZEM ETAP 3</t>
  </si>
  <si>
    <t>Wskaźniki ilościowe</t>
  </si>
  <si>
    <t>Etap 1</t>
  </si>
  <si>
    <t>Etap 2</t>
  </si>
  <si>
    <t>Etap 3</t>
  </si>
  <si>
    <t>Nazwa produktu</t>
  </si>
  <si>
    <t>Parametry</t>
  </si>
  <si>
    <t>Wskaźniki jakościowe</t>
  </si>
  <si>
    <t>Nazwa wskaźnika</t>
  </si>
  <si>
    <t>Metoda pomiaru i kryterium sukcesu</t>
  </si>
  <si>
    <t>Lp.</t>
  </si>
  <si>
    <t>Towar/Usługa</t>
  </si>
  <si>
    <t>Standard - warunki kwalifikowania wydatku na etapie oceny projektów</t>
  </si>
  <si>
    <t>Maksymalna cena rynkowa (brutto)</t>
  </si>
  <si>
    <t>Dodatkowe zalecenia IZ/ cenniki</t>
  </si>
  <si>
    <t>wynagrodzenie trenera</t>
  </si>
  <si>
    <t>Stawki uzależnione od rodzaju wymaganych kompetencji i kwalifikacji</t>
  </si>
  <si>
    <t>wynagrodzenie doradcy zawodowego</t>
  </si>
  <si>
    <t>Wydatek kwalifikowalny w przypadku posiadania kierunkowego wykształcenia wyższego. W przypadku gdy posiada on wykształcenie wyższe z innej dziedziny, alternatywą może być np. certyfikat, zaświadczenie lub inny dokument, z którego będą wynikać odpowiednie kwalifikacje umożliwiające przeprowadzenie danego wsparcia. Minimalne doświadczenie zawodowe w dziedzinie, w której prowadzone jest wsparcie nie może być krótsze niż 2 lata.</t>
  </si>
  <si>
    <t>wynagrodzenie psychologa</t>
  </si>
  <si>
    <t>Psycholog realizujący wsparcie posiada kierunkowe wykształcenie wyższe / zawodowe wymagane dla danej tematyki wsparcia umożliwiające przeprowadzenie danego wsparcia, przy czym minimalne doświadczenie zawodowe w dziedzinie, w której prowadzone jest wsparcie nie może być krótsze niż 2 lata.</t>
  </si>
  <si>
    <t>wynajem sal szkoleniowych</t>
  </si>
  <si>
    <t>1. wydatek kwalifikowalny, o ile jest to uzasadnione specyfiką realizowanego projektu.
 2. w przypadku wynajmu sal należy przestrzegać wymogów związanych z dostępnością ujętych w standardzie architektonicznym, szkoleniowym stanowiących zał. nr 2 do Wytycznych.</t>
  </si>
  <si>
    <t>Cena uzależniona od liczby osób, rodzaju spotkania i zakresu wsparcia.</t>
  </si>
  <si>
    <t>wynajem sali na spotkania indywidualne</t>
  </si>
  <si>
    <t>śr. cena 57,92 PLN/ za godzinę zegarową spotkania</t>
  </si>
  <si>
    <t>wynajem sali komputerowej</t>
  </si>
  <si>
    <t>Cena uzależniona od rodzaju wsparcia w projekcie .</t>
  </si>
  <si>
    <t>Zaleca się:
 1. zachowanie zgodności z zasadą zrównoważonego rozwoju poprzez ograniczenie przekazywania materiałów w wersji papierowej na rzecz materiałów udostępnianych w formie elektronicznej. 
 2. w przypadku konieczności przygotowania materiałów dla uczestników zaleca się stosowanie papieru z recyklingu oraz innych produktów wyprodukowanych z materiałów biodegradowalnych.</t>
  </si>
  <si>
    <t>przerwa kawowa</t>
  </si>
  <si>
    <t>zimny bufet</t>
  </si>
  <si>
    <t>lunch/ obiad/ kolacja</t>
  </si>
  <si>
    <t>nocleg w kraju</t>
  </si>
  <si>
    <t>zwrot kosztów dojazdu</t>
  </si>
  <si>
    <t>1. wydatek kwalifikowalny w związku z uzasadnionymi potrzebami grupy docelowej (np. koszty dojazdów dla osób niepełnosprawnych, bezrobotnych).
 2. wydatek kwalifikowalny do wysokości opłat za środki transportu publicznego szynowego lub kołowego zgodnie z cennikiem biletów II klasy obowiązującym na danym obszarze, także w przypadku korzystania ze środków transportu prywatnego (w szczególności samochodem lub taksówką) lub tam gdzie zamiast skorzystania z transportu szynowego lub kołowego uzasadnione jest skorzystanie z transportu lotniczego, jako refundacja wydatku faktycznie poniesionego do ww. wysokości.</t>
  </si>
  <si>
    <t>Cena uzależniona od rodzaju środka transportu i odległości.</t>
  </si>
  <si>
    <t>W celu zachowania zgodności z zasadą zrównoważonego rozwoju rekomenduje się wykorzystywanie transportu szynowego, o ile na danej trasie jest dostępny a korzystanie z niego nie wymusza ponoszenia dodatkowych kosztów związanych, np. z dodatkowym noclegiem.</t>
  </si>
  <si>
    <t>Przeprowadzenie testów - wynagrodzenie specjalisty testera oprogramowania</t>
  </si>
  <si>
    <t>Budowa platformy internetowej</t>
  </si>
  <si>
    <t>Utrzymanie serwera</t>
  </si>
  <si>
    <t>Administrowanie platformą inernetową</t>
  </si>
  <si>
    <t>Stworzenie programu/aplikacji - wynagrodzenie programisty</t>
  </si>
  <si>
    <t>Wynagrodzenie grafika komputerowego</t>
  </si>
  <si>
    <t>Wymagania:
 - bardzo dobra znajomość pakietu Adobe a w szczególności: InDesign, Photoshop, Ilustrator;
 - znajomość zagadnień związanych z projektowaniem graficznym;
 - znajomość aktualnych trendów w projektowaniu graficznym;
 - znajomość zagadnień związanych z typografią, składem publikacji i DTP;
 - znajomość podstaw fotografii cyfrowej.</t>
  </si>
  <si>
    <t>Wynagrodzenie projektanta/ designera</t>
  </si>
  <si>
    <t>8 100 - 14 054 zł brutto/m-c</t>
  </si>
  <si>
    <t>Opracowanie raportu/ analiza danych/ ewaluacja</t>
  </si>
  <si>
    <t>Wydruk materiałów/ podręczników</t>
  </si>
  <si>
    <t>Nagranie filmów</t>
  </si>
  <si>
    <t>Marketing/ copywriting</t>
  </si>
  <si>
    <t>wysokość wydatku uzależniona od kwalifikacji i doświadczenia Innowatora, jednak wymagane jest nie mniej niż 2 lata doświadczenia w danym obszarze oraz wykształcenie wyższe</t>
  </si>
  <si>
    <t>max. 180 zł / godz.</t>
  </si>
  <si>
    <t>Redakcja i korekta tekstu</t>
  </si>
  <si>
    <t>Redakcja 10-16 zł/str. normatywną lub 170-270 zł arkusz wydawniczy
 Korekta 6-9 zł/str. normatywną, 102-140 zł/arkusz wydawniczy</t>
  </si>
  <si>
    <t>Cena oferty 1</t>
  </si>
  <si>
    <t>Cena oferty 2</t>
  </si>
  <si>
    <t>Cena oferty 3</t>
  </si>
  <si>
    <t>Średnia cena</t>
  </si>
  <si>
    <t>UWAGA: oferty potwierdzające wysokość niestandardowych kosztów zbierać będziemy dopiero na etapie negocjacji</t>
  </si>
  <si>
    <t>Nazwa produktu 1</t>
  </si>
  <si>
    <t>Nazwa produktu 2</t>
  </si>
  <si>
    <t>DATA: Początek zadania</t>
  </si>
  <si>
    <t>DATA: Koniec zadania</t>
  </si>
  <si>
    <t>ZALECANE DATY ETAPÓW</t>
  </si>
  <si>
    <t>ETAP 1</t>
  </si>
  <si>
    <t>ETAP 2</t>
  </si>
  <si>
    <t>ETAP 3</t>
  </si>
  <si>
    <t>13.10.2025 do 10.11.2025</t>
  </si>
  <si>
    <t>11.11.2025 do 17.04.2026</t>
  </si>
  <si>
    <t>5 760,00 - 8030,00 zł brutto/m-c</t>
  </si>
  <si>
    <t>https://wynagrodzenia.pl/moja-placa/ile-zarabia-trener-w-dziale-hr 
https://www.salebiznesowe.pl/blog/post/trener-biznesu-kto-to-jakie-ma-cechy-ile-zarabia
https://pl.jooble.org/salary/trener-biznesu</t>
  </si>
  <si>
    <t>3 540 - 6 120 zł brutto/mc bądź 190 zł/godzinę (wsparcie ind.) - w przypadku wsparcie grupowego stawka powinna być odpowiednio niższa</t>
  </si>
  <si>
    <t>https://pl.jooble.org/salary/doradca-zawodowy 
https://praca.money.pl/wynagrodzenia/s/doradca-zawodowy/b/sektor-publiczny/
https://wynagrodzenia.pl/moja-placa/ile-zarabia-doradca-zawodowy
Wymagania dotyczące standardu oraz cen rynkowych najczęściej finansowanych w ramach danej grupy projektów, towarów lub usług dla Programu Fundusze Europejskie dla Rozwoju Społecznego 2021-2027</t>
  </si>
  <si>
    <t>3 960 - 6 630 zł brutto/m-c bądź 220 zł/godzinę (wsparcie ind.) - w przypadku wsparcia grupowego stawka powinna być odpowiednio niższa</t>
  </si>
  <si>
    <t>https://wynagrodzenia.pl/moja-placa/ile-zarabia-psycholog 
https://www.jobted.pl/wynagrodzenie/psycholog
https://mycompanypolska.pl/artykul/ile-zarabia-psycholog/12656
Wymagania dotyczące standardu oraz cen rynkowych najczęściej finansowanych w ramach danej grupy projektów, towarów lub usług dla Programu Fundusze Europejskie dla Wielkopolski 2021-2027</t>
  </si>
  <si>
    <r>
      <t xml:space="preserve">zakup materiałów biurowych dla uczestników szkolenia/lekcji/warsztatu - </t>
    </r>
    <r>
      <rPr>
        <b/>
        <u/>
        <sz val="12"/>
        <color rgb="FF000000"/>
        <rFont val="Work sans"/>
        <charset val="238"/>
      </rPr>
      <t>działania prowadzonego w ramach testowania</t>
    </r>
  </si>
  <si>
    <r>
      <t>1. wydatek kwalifikowalny, o ile jest to uzasadnione specyfiką realizowanego projektu.
 2. wydatek kwalifikowalny, o ile przewidziane są w ramach realizowanego projektu szkolenia/warsztaty/ doradztwo -</t>
    </r>
    <r>
      <rPr>
        <b/>
        <sz val="12"/>
        <color theme="1"/>
        <rFont val="Work sans"/>
        <charset val="238"/>
      </rPr>
      <t xml:space="preserve"> w ramach testowania.</t>
    </r>
    <r>
      <rPr>
        <sz val="12"/>
        <color theme="1"/>
        <rFont val="Work sans"/>
        <charset val="238"/>
      </rPr>
      <t xml:space="preserve">
 3. w przypadku przygotowania materiałów w formie cyfrowej należy zapewnić ich dostępność zgodnie ze standardem info-promo, szkoleniowym, stanowiących zał. nr 2 Wytycznych.
 4. co do zasady </t>
    </r>
    <r>
      <rPr>
        <b/>
        <sz val="12"/>
        <color theme="1"/>
        <rFont val="Work sans"/>
        <charset val="238"/>
      </rPr>
      <t>nie są kwalifikowalne tzw. gadżety o charakterze promocyjnym</t>
    </r>
    <r>
      <rPr>
        <sz val="12"/>
        <color theme="1"/>
        <rFont val="Work sans"/>
        <charset val="238"/>
      </rPr>
      <t>.</t>
    </r>
  </si>
  <si>
    <t>6 800 - 14 400 zł</t>
  </si>
  <si>
    <t>https://wynagrodzenia.pl/moja-placa/ile-zarabia-tester-oprogramowania
https://pl.jooble.org/salary/tester-oprogramowania
https://www.aplikuj.pl/porady-dla-pracownikow/2214/tester-oprogramowania-zarobki#ile-zarabia-tester-oprogramowania-w-polsce</t>
  </si>
  <si>
    <t>Wydatek kwalifikowalny, o ile jest to uzasadnione specyfiką realizowanego projektu, a mechanika działania innowacji wymaga specyficzego narzędzia w postaci platformy - nie może być to prosta strona, na której jedynie umieszczone są produkty innowacji.</t>
  </si>
  <si>
    <t>2 500 - 10 000,00 zł</t>
  </si>
  <si>
    <t>https://soluma.pl/cenniki/cennik-tworzenia-stron-www
https://thenewlook.pl/ile-kosztuje-strona-internetowa/
https://zdobywcysieci.pl/wiedza/ile-kosztuje-strona-internetowa/</t>
  </si>
  <si>
    <t>jak w pkt. 6</t>
  </si>
  <si>
    <t>Bardzo zależne od usługodawcy; od 59 do nawet 3000 zł; realistycznie (średnia półka) od 100 do 500 zł</t>
  </si>
  <si>
    <t>https://www.nazwa.pl/cennik/cennik-cloudhosting/
https://www.ehost.pl/hosting_cennik.php
https://zenbox.pl/hosting-stron-www/</t>
  </si>
  <si>
    <t>200 - 1000 /m-c</t>
  </si>
  <si>
    <t>https://thenewlook.pl/administracja-strony-internetowej-cennik/
https://prodesigner.pl/administracja-strony-internetowej-cennik/
https://www.elkomtel.pl/cennik-administracji-stronami-internetowymi</t>
  </si>
  <si>
    <t>7500 - 14 500 zł/m-c</t>
  </si>
  <si>
    <t>https://wynagrodzenia.pl/moja-placa/ile-zarabia-programista-stanowisko-ogolne
https://www.benchmark.pl/aktualnosci/ile-zarabia-programista-zarobki-2023.html
https://www.gowork.pl/poradnik/zarobki/ile-zarabia-programista-zarobki-na-stanowisku/</t>
  </si>
  <si>
    <t>4 000 - 8 020 zł brutto/ m-c albo 128,36 zł brutto/godz.</t>
  </si>
  <si>
    <t>https://wynagrodzenia.pl/moja-placa/ile-zarabia-grafik-komputerowy
https://enterthecode.pl/praca-w-it/ile-zarabia-grafik-komputerowy/
https://strefabiznesu.pl/ile-wynosza-zarobki-grafika-komputerowego-w-2023-roku-wyjasniamy-co-zrobic-by-rozpoczac-prace-na-tym-stanowisku/ar/c3-17807471
 Załącznik nr 10 - Zestawienie standardów i cen rynkowych wybranych wydatków ponoszonych w ramach projektu konkursowego pn. „Wsparcie tworzenia sieci szkół ćwiczeń - II edycja” realizowanego w ramach Programu Operacyjnego Wiedza Edukacja Rozwój, Działanie
 2.10, stanowiącego podstawę do oceny prawidłowości konstruowania budżetu projektów weryfikowanych przez Instytucję Pośredniczącą MEN (IP MEN)</t>
  </si>
  <si>
    <t>https://wynagrodzenia.pl/moja-placa/ile-zarabia-ui-ux-designer
https://nofluffjobs.com/pl/log/praca-w-it/ux-designer-zarobki/
https://pl.jooble.org/salary/ux-designer</t>
  </si>
  <si>
    <t>200 - 1000 zł</t>
  </si>
  <si>
    <t>https://www.biostat.com.pl/analiza-danych-cennik.php
http://statystyka-ankieta.pl/cennik#
https://www.analizy-statystyczne.pl/index.html</t>
  </si>
  <si>
    <t>35 zł - 101 zł (100 str.)</t>
  </si>
  <si>
    <t>http://taniekserowanie.pl/index.php/druk-kserowanie-czarno-biale-do-a3
https://wydrukujemy.to/druk-dokumentow/a4-210x297-mm/dwustronny-kolor/nie/nie/100/standard/1
http://www.kserocentrum.pl/drukCyfrowyKolorowy</t>
  </si>
  <si>
    <t>2 000 - 8 000 zł</t>
  </si>
  <si>
    <t>https://www.reklamowy-film.pl/ceny-cennik-filmow-reklamowych-produkcji-filmowej-clipy-reklamowe-spoty-promocyjne.html
https://eventmovie.pl/cennik/
https://semastudio.pl/cennik-filmow/ (przy średniej cenie brutto Basic)</t>
  </si>
  <si>
    <t>3 500 zł - 7 500 zł /m-c</t>
  </si>
  <si>
    <t>https://wynagrodzenia.pl/moja-placa/ile-zarabia-copywriter
https://wynagrodzenia.pl/moja-placa/ile-zarabia-marketing-specialist (wynagrodzenie specjalisty ds. Marketingu)
https://onepress.pl/blog/copywriter-kto-to-jest-czym-sie-zajmuje-i-ile-zarabia-blog-ksiegarni-onepress-16</t>
  </si>
  <si>
    <t>https://texter.pl/cennik/
https://korektytekstu.pl/cennik/
https://poprawiam.pl/oferta-i-cennik</t>
  </si>
  <si>
    <t>https://www.konferencje.pl/art/ile-kosztuje-wynajem-sali-konferencyjnej-kompleksowy-przewodnik.html#:~:text=Sala%20na%2050%20os%C3%B3b:%20ceny,do%206000%20z%C5%82%20za%20dzie%C5%84.- 
https://spotello.pl/miasto/poznan/8?dates%5B0%5D=2025-06-23&amp;persons=20&amp;b_from=720&amp;b_to=1020
https://wynajem-sali-konferencyjnej.pl/ceny-sal-konferencyjnych/</t>
  </si>
  <si>
    <t>https://posir.poznan.pl/obiekty/malta/mcsk/wynajem-sal/sala-a
https://poznan.wynajemsal.com/sale-szkoleniowe.html 
https://spotello.pl/spotlink/sala-konferencyjna-w-poznaniu-ul-slowackiego-551-sala-konferencyjna,WgNI34uj.html</t>
  </si>
  <si>
    <t>śr. cena 40-85 zł netto/ za godzinę zegarową szkolenia</t>
  </si>
  <si>
    <t>https://poznan.wynajemsal.com/sale-komputerowe.html
https://salerezerwacje.pl/sala/poznan/jez237/20
https://spotello.pl/spotlink/sala-konferencyjna-w-poznaniu-wojskowa-6b7-sala-lazurowa,R5bmI8a8hJ.html</t>
  </si>
  <si>
    <t>− wydatek kwalifikowalny, o ile jest to uzasadnione specyfiką realizowanego projektu.
− wydatek kwalifikowalny, o ile forma wsparcia, w ramach której ma być świadczona przerwa kawowa dla tej samej grupy osób w danym dniu trwa co najmniej 2 godziny lekcyjne; w przypadku, gdy wsparcie dla tej samej grupy osób w danym dniu trwa powyżej 6 godzin lekcyjnych (tj. 6 x 45 minut) istnieje możliwość zapewnienia drugiej przerwy kawowej (nie dotyczy przypadku, gdy przewidziany jest zimny bufet) lub przerwy ciągłej.
− obejmuje kawę, herbatę, wodę (w szklanych butelkach lub woda z dystrybutorów wody pitnej serwowana w szklanych dzbankach), mleko, cukier lub jego zamiennik, cytrynę, drobne słone lub słodkie przekąski typu paluszki lub kruche ciastka lub owoce, przy czym istnieje możliwość szerszego zakresu usługi, o ile mieści się w określonej standardem cenie rynkowej.
− powinna uwzględniać specjalne potrzeby osób (np. wegetariańskie, bezglutenowe).
− jedzenie i napoje serwowane są w naczyniach wielorazowego użytku, do ponownego wykorzystania, np. szklanych lub ceramicznych; nie jest dozwolone używanie plastikowych naczyń lub sztućców; w przypadku wydarzeń w plenerze istnieje możliwość wykorzystania naczyń biodegradowalnych.</t>
  </si>
  <si>
    <t>Jednorazowa – 43zł
Ciągła – 62 zł</t>
  </si>
  <si>
    <t>https://www.funduszeeuropejskie.gov.pl/media/145302/Zalacznik_4_.pdf</t>
  </si>
  <si>
    <t>− wydatek kwalifikowalny, o ile jest to uzasadnione specyfiką realizowanego projektu.
− wydatek kwalifikowalny, o ile forma wsparcia, w ramach której ma być świadczony zimny bufet dla tej samej grupy osób w danym dniu trwa co najmniej 4 godziny lekcyjne (tj. 4 x 45 minut) i nie jest przewidziany lunch/obiad/przerwa kawowa.
− obejmuje kawę, herbatę, napój (w szklanych butelkach lub woda z dystrybutorów wody pitnej w szklanych dzbankach), mleko, cukier, cytryna, drobne słone lub słodkie przekąski typu paluszki lub kruche ciastka lub owoce, kanapki, przekąski koktajlowe, przy czym istnieje możliwość szerszego zakresu usługi, o ile mieści się w określonej standardem cenie rynkowej.
− powinien uwzględniać specjalne potrzeby osób (np. wegetariańskie, bezglutenowe).
− jedzenie i napoje serwowane są w naczyniach wielorazowego użytku, do ponownego wykorzystania, np. szklanych lub ceramicznych; nie jest dozwolone używanie plastikowych naczyń lub sztućców; w przypadku wydarzeń w plenerze istnieje możliwość wykorzystania naczyń biodegradowalnych.</t>
  </si>
  <si>
    <t>− wydatek kwalifikowalny, o ile jest to uzasadnione specyfiką realizowanego projektu.
− obejmuje dwa dania (zupa i drugie danie) oraz napój (w szklanych butelkach lub woda z dystrybutora wody pitnej w szklanych dzbankach), przy czym istnieje możliwość szerszego zakresu usługi, o ile mieści się w określonej standardem cenie rynkowej.
− kwalifikowalny jest posiłek specjalny (np. bezglutenowy, bez laktozy, koszerny), w szczególności jeśli zgłoszone zostały specjalne potrzeby uczestników projektu.
− jedzenie i napoje serwowane są w naczyniach wielorazowego użytku, do ponownego wykorzystania, np. szklanych lub ceramicznych; nie jest dozwolone używanie plastikowych naczyń lub sztućców; w przypadku wydarzeń w plenerze istnieje możliwość wykorzystania naczyń biodegradalnych.
− w przypadku lunchu/obiadu wydatek kwalifikowalny, o ile wsparcie dla tej samej grupy osób w danym dniu trwa co najmniej 6 godzin lekcyjnych (tj. 6 x 45 minut).
− w przypadku kolacji wydatek kwalifikowalny, o ile finansowana jest równocześnie usługa noclegowa.</t>
  </si>
  <si>
    <t>− wydatek kwalifikowalny, o ile jest to uzasadnione specyfiką realizowanego projektu.
− możliwość zagwarantowania noclegu dotyczy uczestników, którzy posiadają miejsce zamieszkania w miejscowości innej niż ta miejscowość, w której odbywa się wsparcie.
− wydatek kwalifikowalny, o ile wsparcie (np. szkolenie, spotkanie) dla tej samej grupy osób trwa co najmniej 2 dni, z zastrzeżeniem że w przypadku wsparcia trwającego nie dłużej niż jeden dzień wydatek kwalifikowalny w sytuacji, gdy miejsce prowadzenia wsparcia jest oddalone od miejsca zamieszkania osoby w niej uczestniczącej o więcej niż 50 km (drogą publiczną, a nie w linii prostej), a jednocześnie wsparcie zaczyna się przed godziną 9.00 lub kończy się po godzinie 17.00, chyba że nie ma dostępnego dojazdu publicznymi środkami transportu.
− obejmuje nocleg w miejscu noclegowym o standardzie hotelu maksymalnie 3* wraz ze śniadaniem, przy czym istnieje możliwość szerszego zakresu usługi, o ile mieści się w określonej standardem cenie rynkowej i jest to uzasadnione celami projektu.
− obejmuje nocleg dla 1 osoby w pokoju 1-osobowym.
Zaleca się zachowanie zgodności z zasadą zrównoważonego rozwoju poprzez kwaterowanie uczestników projektu w miejscu, gdzie dojazd możliwy jest za pomocą publicznego środka transportu, możliwie jak najbliżej miejsca wsparcia.</t>
  </si>
  <si>
    <t xml:space="preserve">https://www.funduszeeuropejskie.gov.pl/media/145302/Zalacznik_4_.pdf
</t>
  </si>
  <si>
    <t>wynagrodzenie za pracę własną Innowatora/
Innowatorki</t>
  </si>
  <si>
    <t>18.04.2026 do 18.05.2026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</si>
</sst>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"/>
    <numFmt numFmtId="165" formatCode="dd\.mm\.yyyy"/>
    <numFmt numFmtId="166" formatCode="#,##0&quot;zł&quot;"/>
  </numFmts>
  <fonts count="29" x14ac:knownFonts="1">
    <font>
      <sz val="10"/>
      <color rgb="FF000000"/>
      <name val="Arial"/>
      <scheme val="minor"/>
    </font>
    <font>
      <b/>
      <sz val="11"/>
      <color rgb="FF000000"/>
      <name val="Calibri"/>
    </font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38761D"/>
      <name val="Arial"/>
    </font>
    <font>
      <b/>
      <sz val="10"/>
      <color rgb="FFFF0000"/>
      <name val="Arial"/>
    </font>
    <font>
      <u/>
      <sz val="10"/>
      <color theme="10"/>
      <name val="Arial"/>
      <scheme val="minor"/>
    </font>
    <font>
      <sz val="8"/>
      <name val="Arial"/>
      <scheme val="minor"/>
    </font>
    <font>
      <sz val="10"/>
      <color rgb="FFFF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2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rgb="FF000000"/>
      <name val="Work sans"/>
      <charset val="238"/>
    </font>
    <font>
      <sz val="12"/>
      <color rgb="FF000000"/>
      <name val="Work sans"/>
      <charset val="238"/>
    </font>
    <font>
      <b/>
      <sz val="12"/>
      <color theme="1"/>
      <name val="Work sans"/>
      <charset val="238"/>
    </font>
    <font>
      <sz val="12"/>
      <color theme="1"/>
      <name val="Work sans"/>
      <charset val="238"/>
    </font>
    <font>
      <b/>
      <u/>
      <sz val="12"/>
      <color rgb="FF000000"/>
      <name val="Work sans"/>
      <charset val="238"/>
    </font>
    <font>
      <sz val="12"/>
      <color rgb="FFFF0000"/>
      <name val="Work sans"/>
      <charset val="238"/>
    </font>
    <font>
      <sz val="12"/>
      <name val="Work sans"/>
      <charset val="238"/>
    </font>
    <font>
      <u/>
      <sz val="12"/>
      <color rgb="FFFF0000"/>
      <name val="Work sans"/>
      <charset val="238"/>
    </font>
    <font>
      <u/>
      <sz val="12"/>
      <color theme="10"/>
      <name val="Work sans"/>
      <charset val="238"/>
    </font>
  </fonts>
  <fills count="30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B7B7B7"/>
        <bgColor rgb="FFB7B7B7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D9D9D9"/>
      </patternFill>
    </fill>
    <fill>
      <patternFill patternType="solid">
        <fgColor rgb="FFFFFF00"/>
        <bgColor rgb="FFD9D2E9"/>
      </patternFill>
    </fill>
    <fill>
      <patternFill patternType="solid">
        <fgColor rgb="FF00B0F0"/>
        <bgColor rgb="FFD9D2E9"/>
      </patternFill>
    </fill>
    <fill>
      <patternFill patternType="solid">
        <fgColor rgb="FF92D050"/>
        <bgColor rgb="FFD9D2E9"/>
      </patternFill>
    </fill>
    <fill>
      <patternFill patternType="solid">
        <fgColor rgb="FFFFFF00"/>
        <bgColor rgb="FFC9DAF8"/>
      </patternFill>
    </fill>
    <fill>
      <patternFill patternType="solid">
        <fgColor rgb="FF00B0F0"/>
        <bgColor rgb="FFC9DAF8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C9DAF8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2CC"/>
      </patternFill>
    </fill>
    <fill>
      <patternFill patternType="solid">
        <fgColor rgb="FF00B0F0"/>
        <bgColor rgb="FFFFF2CC"/>
      </patternFill>
    </fill>
    <fill>
      <patternFill patternType="solid">
        <fgColor rgb="FF92D050"/>
        <bgColor rgb="FFFFF2CC"/>
      </patternFill>
    </fill>
    <fill>
      <patternFill patternType="solid">
        <fgColor rgb="FFFFFF00"/>
        <bgColor rgb="FFD9EAD3"/>
      </patternFill>
    </fill>
    <fill>
      <patternFill patternType="solid">
        <fgColor rgb="FF00B0F0"/>
        <bgColor rgb="FFD9EAD3"/>
      </patternFill>
    </fill>
    <fill>
      <patternFill patternType="solid">
        <fgColor theme="4" tint="0.79998168889431442"/>
        <bgColor rgb="FFD9D9D9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2" fillId="0" borderId="0" xfId="0" applyFont="1"/>
    <xf numFmtId="0" fontId="5" fillId="8" borderId="0" xfId="0" applyFont="1" applyFill="1" applyAlignment="1">
      <alignment horizontal="center"/>
    </xf>
    <xf numFmtId="0" fontId="6" fillId="8" borderId="0" xfId="0" applyFont="1" applyFill="1"/>
    <xf numFmtId="0" fontId="5" fillId="8" borderId="0" xfId="0" applyFont="1" applyFill="1" applyAlignment="1">
      <alignment horizontal="center" wrapText="1"/>
    </xf>
    <xf numFmtId="0" fontId="6" fillId="8" borderId="0" xfId="0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6" fillId="8" borderId="0" xfId="0" applyFont="1" applyFill="1" applyAlignment="1">
      <alignment wrapText="1"/>
    </xf>
    <xf numFmtId="0" fontId="5" fillId="9" borderId="0" xfId="0" applyFont="1" applyFill="1" applyAlignment="1">
      <alignment horizontal="center"/>
    </xf>
    <xf numFmtId="0" fontId="5" fillId="9" borderId="0" xfId="0" applyFont="1" applyFill="1" applyAlignment="1">
      <alignment horizontal="center" wrapText="1"/>
    </xf>
    <xf numFmtId="0" fontId="6" fillId="3" borderId="0" xfId="0" applyFont="1" applyFill="1"/>
    <xf numFmtId="0" fontId="6" fillId="3" borderId="0" xfId="0" applyFont="1" applyFill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6" fillId="10" borderId="0" xfId="0" applyFont="1" applyFill="1"/>
    <xf numFmtId="0" fontId="6" fillId="2" borderId="0" xfId="0" applyFont="1" applyFill="1"/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left" wrapText="1"/>
    </xf>
    <xf numFmtId="0" fontId="6" fillId="6" borderId="5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4" fillId="0" borderId="5" xfId="0" applyFont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wrapText="1"/>
    </xf>
    <xf numFmtId="0" fontId="6" fillId="3" borderId="5" xfId="0" applyFont="1" applyFill="1" applyBorder="1" applyAlignment="1">
      <alignment vertical="center" wrapText="1"/>
    </xf>
    <xf numFmtId="0" fontId="6" fillId="3" borderId="5" xfId="0" applyFont="1" applyFill="1" applyBorder="1"/>
    <xf numFmtId="0" fontId="6" fillId="3" borderId="5" xfId="0" applyFont="1" applyFill="1" applyBorder="1" applyAlignment="1">
      <alignment horizontal="center" wrapText="1"/>
    </xf>
    <xf numFmtId="0" fontId="11" fillId="3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2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2" borderId="5" xfId="0" applyFont="1" applyFill="1" applyBorder="1"/>
    <xf numFmtId="0" fontId="15" fillId="2" borderId="5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9" xfId="0" applyFont="1" applyFill="1" applyBorder="1" applyAlignment="1">
      <alignment wrapText="1"/>
    </xf>
    <xf numFmtId="0" fontId="4" fillId="4" borderId="0" xfId="0" applyFont="1" applyFill="1" applyAlignment="1">
      <alignment wrapText="1"/>
    </xf>
    <xf numFmtId="0" fontId="4" fillId="4" borderId="11" xfId="0" applyFont="1" applyFill="1" applyBorder="1" applyAlignment="1">
      <alignment wrapText="1"/>
    </xf>
    <xf numFmtId="0" fontId="4" fillId="4" borderId="12" xfId="0" applyFont="1" applyFill="1" applyBorder="1" applyAlignment="1">
      <alignment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wrapText="1"/>
    </xf>
    <xf numFmtId="0" fontId="4" fillId="4" borderId="14" xfId="0" applyFont="1" applyFill="1" applyBorder="1" applyAlignment="1">
      <alignment wrapText="1"/>
    </xf>
    <xf numFmtId="0" fontId="4" fillId="4" borderId="15" xfId="0" applyFont="1" applyFill="1" applyBorder="1" applyAlignment="1">
      <alignment wrapText="1"/>
    </xf>
    <xf numFmtId="0" fontId="3" fillId="2" borderId="6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164" fontId="4" fillId="3" borderId="5" xfId="0" applyNumberFormat="1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165" fontId="4" fillId="3" borderId="5" xfId="0" applyNumberFormat="1" applyFont="1" applyFill="1" applyBorder="1" applyAlignment="1">
      <alignment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165" fontId="4" fillId="0" borderId="5" xfId="0" applyNumberFormat="1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17" fillId="0" borderId="0" xfId="0" applyFont="1"/>
    <xf numFmtId="0" fontId="16" fillId="0" borderId="5" xfId="0" applyFont="1" applyBorder="1"/>
    <xf numFmtId="0" fontId="3" fillId="15" borderId="12" xfId="0" applyFont="1" applyFill="1" applyBorder="1" applyAlignment="1">
      <alignment wrapText="1"/>
    </xf>
    <xf numFmtId="0" fontId="3" fillId="15" borderId="0" xfId="0" applyFont="1" applyFill="1" applyAlignment="1">
      <alignment wrapText="1"/>
    </xf>
    <xf numFmtId="0" fontId="3" fillId="16" borderId="12" xfId="0" applyFont="1" applyFill="1" applyBorder="1" applyAlignment="1">
      <alignment wrapText="1"/>
    </xf>
    <xf numFmtId="0" fontId="3" fillId="16" borderId="0" xfId="0" applyFont="1" applyFill="1" applyAlignment="1">
      <alignment wrapText="1"/>
    </xf>
    <xf numFmtId="0" fontId="3" fillId="16" borderId="5" xfId="0" applyFont="1" applyFill="1" applyBorder="1" applyAlignment="1">
      <alignment vertical="center" wrapText="1"/>
    </xf>
    <xf numFmtId="0" fontId="4" fillId="16" borderId="5" xfId="0" applyFont="1" applyFill="1" applyBorder="1" applyAlignment="1">
      <alignment vertical="center" wrapText="1"/>
    </xf>
    <xf numFmtId="0" fontId="3" fillId="15" borderId="5" xfId="0" applyFont="1" applyFill="1" applyBorder="1" applyAlignment="1">
      <alignment vertical="center" wrapText="1"/>
    </xf>
    <xf numFmtId="0" fontId="4" fillId="15" borderId="5" xfId="0" applyFont="1" applyFill="1" applyBorder="1" applyAlignment="1">
      <alignment vertical="center" wrapText="1"/>
    </xf>
    <xf numFmtId="0" fontId="3" fillId="17" borderId="12" xfId="0" applyFont="1" applyFill="1" applyBorder="1" applyAlignment="1">
      <alignment wrapText="1"/>
    </xf>
    <xf numFmtId="0" fontId="3" fillId="17" borderId="0" xfId="0" applyFont="1" applyFill="1" applyAlignment="1">
      <alignment wrapText="1"/>
    </xf>
    <xf numFmtId="0" fontId="3" fillId="17" borderId="5" xfId="0" applyFont="1" applyFill="1" applyBorder="1" applyAlignment="1">
      <alignment vertical="center" wrapText="1"/>
    </xf>
    <xf numFmtId="0" fontId="4" fillId="17" borderId="5" xfId="0" applyFont="1" applyFill="1" applyBorder="1" applyAlignment="1">
      <alignment vertical="center" wrapText="1"/>
    </xf>
    <xf numFmtId="0" fontId="13" fillId="5" borderId="5" xfId="0" applyFont="1" applyFill="1" applyBorder="1" applyAlignment="1">
      <alignment vertical="center" wrapText="1"/>
    </xf>
    <xf numFmtId="0" fontId="12" fillId="17" borderId="0" xfId="0" applyFont="1" applyFill="1" applyAlignment="1">
      <alignment vertical="center" wrapText="1"/>
    </xf>
    <xf numFmtId="0" fontId="12" fillId="16" borderId="0" xfId="0" applyFont="1" applyFill="1" applyAlignment="1">
      <alignment horizontal="center" vertical="center" wrapText="1"/>
    </xf>
    <xf numFmtId="2" fontId="4" fillId="3" borderId="5" xfId="0" applyNumberFormat="1" applyFont="1" applyFill="1" applyBorder="1" applyAlignment="1">
      <alignment vertical="center" wrapText="1"/>
    </xf>
    <xf numFmtId="2" fontId="4" fillId="12" borderId="5" xfId="0" applyNumberFormat="1" applyFont="1" applyFill="1" applyBorder="1" applyAlignment="1">
      <alignment vertical="center" wrapText="1"/>
    </xf>
    <xf numFmtId="2" fontId="4" fillId="0" borderId="5" xfId="0" applyNumberFormat="1" applyFont="1" applyBorder="1" applyAlignment="1">
      <alignment vertical="center" wrapText="1"/>
    </xf>
    <xf numFmtId="2" fontId="12" fillId="16" borderId="0" xfId="0" applyNumberFormat="1" applyFont="1" applyFill="1" applyAlignment="1">
      <alignment horizontal="center" vertical="center" wrapText="1"/>
    </xf>
    <xf numFmtId="2" fontId="12" fillId="17" borderId="0" xfId="0" applyNumberFormat="1" applyFont="1" applyFill="1" applyAlignment="1">
      <alignment vertical="center" wrapText="1"/>
    </xf>
    <xf numFmtId="0" fontId="12" fillId="15" borderId="0" xfId="0" applyFont="1" applyFill="1" applyAlignment="1">
      <alignment horizontal="center" vertical="center" wrapText="1"/>
    </xf>
    <xf numFmtId="2" fontId="12" fillId="15" borderId="0" xfId="0" applyNumberFormat="1" applyFont="1" applyFill="1" applyAlignment="1">
      <alignment horizontal="center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0" fillId="14" borderId="2" xfId="0" applyFont="1" applyFill="1" applyBorder="1" applyAlignment="1">
      <alignment horizontal="center" vertical="center" wrapText="1"/>
    </xf>
    <xf numFmtId="0" fontId="20" fillId="14" borderId="2" xfId="0" applyFont="1" applyFill="1" applyBorder="1" applyAlignment="1">
      <alignment horizontal="left" vertical="center" wrapText="1"/>
    </xf>
    <xf numFmtId="0" fontId="21" fillId="28" borderId="2" xfId="0" applyFont="1" applyFill="1" applyBorder="1" applyAlignment="1">
      <alignment vertical="center" wrapText="1"/>
    </xf>
    <xf numFmtId="0" fontId="21" fillId="12" borderId="0" xfId="0" applyFont="1" applyFill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12" borderId="5" xfId="0" applyFont="1" applyFill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3" fillId="29" borderId="5" xfId="0" applyFont="1" applyFill="1" applyBorder="1" applyAlignment="1">
      <alignment vertical="center" wrapText="1"/>
    </xf>
    <xf numFmtId="0" fontId="20" fillId="12" borderId="3" xfId="0" applyFont="1" applyFill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1" fillId="29" borderId="5" xfId="0" applyFont="1" applyFill="1" applyBorder="1" applyAlignment="1">
      <alignment vertical="center" wrapText="1"/>
    </xf>
    <xf numFmtId="0" fontId="20" fillId="12" borderId="2" xfId="0" applyFont="1" applyFill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3" fillId="29" borderId="3" xfId="0" applyFont="1" applyFill="1" applyBorder="1" applyAlignment="1">
      <alignment vertical="center" wrapText="1"/>
    </xf>
    <xf numFmtId="0" fontId="20" fillId="12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2" fillId="0" borderId="18" xfId="0" applyFont="1" applyBorder="1" applyAlignment="1">
      <alignment horizontal="left" vertical="center" wrapText="1"/>
    </xf>
    <xf numFmtId="0" fontId="20" fillId="13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26" fillId="29" borderId="4" xfId="0" applyFont="1" applyFill="1" applyBorder="1" applyAlignment="1">
      <alignment vertical="center" wrapText="1"/>
    </xf>
    <xf numFmtId="0" fontId="23" fillId="29" borderId="1" xfId="0" applyFont="1" applyFill="1" applyBorder="1" applyAlignment="1">
      <alignment vertical="center" wrapText="1"/>
    </xf>
    <xf numFmtId="0" fontId="22" fillId="1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7" fillId="29" borderId="2" xfId="0" applyFont="1" applyFill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26" fillId="29" borderId="5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2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28" fillId="29" borderId="5" xfId="1" applyFont="1" applyFill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166" fontId="22" fillId="0" borderId="1" xfId="0" applyNumberFormat="1" applyFont="1" applyBorder="1" applyAlignment="1">
      <alignment horizontal="left" vertical="center" wrapText="1"/>
    </xf>
    <xf numFmtId="166" fontId="22" fillId="0" borderId="2" xfId="0" applyNumberFormat="1" applyFont="1" applyBorder="1" applyAlignment="1">
      <alignment horizontal="left" vertical="center" wrapText="1"/>
    </xf>
    <xf numFmtId="0" fontId="28" fillId="29" borderId="19" xfId="1" applyFont="1" applyFill="1" applyBorder="1" applyAlignment="1">
      <alignment vertical="center" wrapText="1"/>
    </xf>
    <xf numFmtId="0" fontId="28" fillId="29" borderId="2" xfId="1" applyFont="1" applyFill="1" applyBorder="1" applyAlignment="1">
      <alignment vertical="center" wrapText="1"/>
    </xf>
    <xf numFmtId="0" fontId="23" fillId="29" borderId="2" xfId="0" applyFont="1" applyFill="1" applyBorder="1" applyAlignment="1">
      <alignment vertical="center" wrapText="1"/>
    </xf>
    <xf numFmtId="0" fontId="21" fillId="13" borderId="1" xfId="0" applyFont="1" applyFill="1" applyBorder="1" applyAlignment="1">
      <alignment horizontal="center" vertical="center" wrapText="1"/>
    </xf>
    <xf numFmtId="0" fontId="21" fillId="14" borderId="2" xfId="0" applyFont="1" applyFill="1" applyBorder="1" applyAlignment="1">
      <alignment vertical="center" wrapText="1"/>
    </xf>
    <xf numFmtId="0" fontId="4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12" fillId="21" borderId="0" xfId="0" applyFont="1" applyFill="1" applyAlignment="1">
      <alignment horizontal="center" vertical="center" wrapText="1"/>
    </xf>
    <xf numFmtId="0" fontId="14" fillId="22" borderId="0" xfId="0" applyFont="1" applyFill="1" applyAlignment="1">
      <alignment vertical="center" wrapText="1"/>
    </xf>
    <xf numFmtId="0" fontId="12" fillId="18" borderId="5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vertical="center" wrapText="1"/>
    </xf>
    <xf numFmtId="0" fontId="12" fillId="18" borderId="0" xfId="0" applyFont="1" applyFill="1" applyAlignment="1">
      <alignment horizontal="center" vertical="center" wrapText="1"/>
    </xf>
    <xf numFmtId="0" fontId="14" fillId="11" borderId="0" xfId="0" applyFont="1" applyFill="1" applyAlignment="1">
      <alignment vertical="center" wrapText="1"/>
    </xf>
    <xf numFmtId="0" fontId="12" fillId="19" borderId="0" xfId="0" applyFont="1" applyFill="1" applyAlignment="1">
      <alignment horizontal="center" vertical="center" wrapText="1"/>
    </xf>
    <xf numFmtId="0" fontId="14" fillId="20" borderId="0" xfId="0" applyFont="1" applyFill="1" applyAlignment="1">
      <alignment vertical="center" wrapText="1"/>
    </xf>
    <xf numFmtId="0" fontId="19" fillId="26" borderId="0" xfId="0" applyFont="1" applyFill="1" applyAlignment="1">
      <alignment horizontal="center" vertical="center"/>
    </xf>
    <xf numFmtId="0" fontId="14" fillId="11" borderId="0" xfId="0" applyFont="1" applyFill="1" applyAlignment="1">
      <alignment vertical="center"/>
    </xf>
    <xf numFmtId="0" fontId="19" fillId="27" borderId="0" xfId="0" applyFont="1" applyFill="1" applyAlignment="1">
      <alignment horizontal="center" vertical="center"/>
    </xf>
    <xf numFmtId="0" fontId="14" fillId="20" borderId="0" xfId="0" applyFont="1" applyFill="1" applyAlignment="1">
      <alignment vertical="center"/>
    </xf>
    <xf numFmtId="0" fontId="19" fillId="7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23" borderId="0" xfId="0" applyFont="1" applyFill="1" applyAlignment="1">
      <alignment horizontal="center" vertical="center"/>
    </xf>
    <xf numFmtId="0" fontId="19" fillId="24" borderId="0" xfId="0" applyFont="1" applyFill="1" applyAlignment="1">
      <alignment horizontal="center" vertical="center"/>
    </xf>
    <xf numFmtId="0" fontId="19" fillId="25" borderId="0" xfId="0" applyFont="1" applyFill="1" applyAlignment="1">
      <alignment horizontal="center" vertical="center"/>
    </xf>
    <xf numFmtId="0" fontId="14" fillId="22" borderId="0" xfId="0" applyFont="1" applyFill="1" applyAlignment="1">
      <alignment vertical="center"/>
    </xf>
    <xf numFmtId="0" fontId="19" fillId="9" borderId="0" xfId="0" applyFont="1" applyFill="1" applyAlignment="1">
      <alignment horizontal="center"/>
    </xf>
    <xf numFmtId="0" fontId="14" fillId="0" borderId="0" xfId="0" applyFont="1"/>
    <xf numFmtId="0" fontId="8" fillId="7" borderId="0" xfId="0" applyFont="1" applyFill="1" applyAlignment="1">
      <alignment vertical="center" wrapText="1"/>
    </xf>
    <xf numFmtId="0" fontId="0" fillId="0" borderId="0" xfId="0"/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nduszeeuropejskie.gov.pl/media/145302/Zalacznik_4_.pdf" TargetMode="External"/><Relationship Id="rId2" Type="http://schemas.openxmlformats.org/officeDocument/2006/relationships/hyperlink" Target="https://www.funduszeeuropejskie.gov.pl/media/145302/Zalacznik_4_.pdf" TargetMode="External"/><Relationship Id="rId1" Type="http://schemas.openxmlformats.org/officeDocument/2006/relationships/hyperlink" Target="https://www.funduszeeuropejskie.gov.pl/media/145302/Zalacznik_4_.pdf" TargetMode="External"/><Relationship Id="rId4" Type="http://schemas.openxmlformats.org/officeDocument/2006/relationships/hyperlink" Target="https://www.funduszeeuropejskie.gov.pl/media/145302/Zalacznik_4_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1000"/>
  <sheetViews>
    <sheetView tabSelected="1" workbookViewId="0">
      <selection activeCell="E3" sqref="E3"/>
    </sheetView>
  </sheetViews>
  <sheetFormatPr defaultColWidth="12.5703125" defaultRowHeight="15" customHeight="1" x14ac:dyDescent="0.2"/>
  <cols>
    <col min="1" max="1" width="30.140625" customWidth="1"/>
    <col min="2" max="2" width="18.7109375" customWidth="1"/>
    <col min="3" max="3" width="12.5703125" customWidth="1"/>
    <col min="4" max="4" width="29.140625" customWidth="1"/>
    <col min="5" max="5" width="25.7109375" customWidth="1"/>
    <col min="6" max="6" width="12.5703125" customWidth="1"/>
  </cols>
  <sheetData>
    <row r="1" spans="1:5" ht="15.75" customHeight="1" x14ac:dyDescent="0.25">
      <c r="A1" s="1" t="s">
        <v>0</v>
      </c>
      <c r="B1" s="1" t="s">
        <v>1</v>
      </c>
      <c r="D1" s="71" t="s">
        <v>92</v>
      </c>
    </row>
    <row r="2" spans="1:5" ht="15.75" customHeight="1" x14ac:dyDescent="0.25">
      <c r="A2" s="2" t="s">
        <v>2</v>
      </c>
      <c r="B2" s="2" t="s">
        <v>2</v>
      </c>
      <c r="D2" s="72" t="s">
        <v>93</v>
      </c>
      <c r="E2" s="72" t="s">
        <v>96</v>
      </c>
    </row>
    <row r="3" spans="1:5" ht="15.75" customHeight="1" x14ac:dyDescent="0.25">
      <c r="A3" s="2" t="s">
        <v>3</v>
      </c>
      <c r="B3" s="2" t="s">
        <v>4</v>
      </c>
      <c r="D3" s="72" t="s">
        <v>94</v>
      </c>
      <c r="E3" s="72" t="s">
        <v>97</v>
      </c>
    </row>
    <row r="4" spans="1:5" ht="15.75" customHeight="1" x14ac:dyDescent="0.25">
      <c r="A4" s="2" t="s">
        <v>5</v>
      </c>
      <c r="B4" s="2" t="s">
        <v>6</v>
      </c>
      <c r="D4" s="72" t="s">
        <v>95</v>
      </c>
      <c r="E4" s="72" t="s">
        <v>142</v>
      </c>
    </row>
    <row r="5" spans="1:5" ht="15.75" customHeight="1" x14ac:dyDescent="0.25">
      <c r="A5" s="2" t="s">
        <v>7</v>
      </c>
      <c r="B5" s="2"/>
    </row>
    <row r="6" spans="1:5" ht="15.75" customHeight="1" x14ac:dyDescent="0.2"/>
    <row r="7" spans="1:5" ht="15.75" customHeight="1" x14ac:dyDescent="0.2"/>
    <row r="8" spans="1:5" ht="15.75" customHeight="1" x14ac:dyDescent="0.2"/>
    <row r="9" spans="1:5" ht="15.75" customHeight="1" x14ac:dyDescent="0.2">
      <c r="A9" s="71"/>
    </row>
    <row r="10" spans="1:5" ht="15.75" customHeight="1" x14ac:dyDescent="0.2"/>
    <row r="11" spans="1:5" ht="15.75" customHeight="1" x14ac:dyDescent="0.2"/>
    <row r="12" spans="1:5" ht="15.75" customHeight="1" x14ac:dyDescent="0.2"/>
    <row r="13" spans="1:5" ht="15.75" customHeight="1" x14ac:dyDescent="0.2"/>
    <row r="14" spans="1:5" ht="15.75" customHeight="1" x14ac:dyDescent="0.2"/>
    <row r="15" spans="1:5" ht="15.75" customHeight="1" x14ac:dyDescent="0.2"/>
    <row r="16" spans="1:5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honeticPr fontId="18" type="noConversion"/>
  <pageMargins left="0" right="0" top="0" bottom="0" header="0" footer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L53"/>
  <sheetViews>
    <sheetView view="pageBreakPreview" topLeftCell="A12" zoomScale="89" zoomScaleNormal="100" zoomScaleSheetLayoutView="89" workbookViewId="0">
      <selection activeCell="K9" sqref="K9"/>
    </sheetView>
  </sheetViews>
  <sheetFormatPr defaultColWidth="12.5703125" defaultRowHeight="15" customHeight="1" x14ac:dyDescent="0.2"/>
  <cols>
    <col min="1" max="1" width="17.5703125" style="30" customWidth="1"/>
    <col min="2" max="2" width="57.85546875" style="30" customWidth="1"/>
    <col min="3" max="3" width="15.85546875" style="30" customWidth="1"/>
    <col min="4" max="4" width="14.42578125" style="30" customWidth="1"/>
    <col min="5" max="5" width="24.42578125" style="30" customWidth="1"/>
    <col min="6" max="6" width="15.7109375" style="30" customWidth="1"/>
    <col min="7" max="7" width="16.140625" style="30" customWidth="1"/>
    <col min="8" max="8" width="14.42578125" style="30" customWidth="1"/>
    <col min="9" max="9" width="13.42578125" style="30" customWidth="1"/>
    <col min="10" max="10" width="25.7109375" style="30" customWidth="1"/>
    <col min="11" max="11" width="27.5703125" style="30" customWidth="1"/>
    <col min="12" max="12" width="33.7109375" style="30" customWidth="1"/>
    <col min="13" max="16384" width="12.5703125" style="30"/>
  </cols>
  <sheetData>
    <row r="1" spans="1:12" ht="24.75" customHeight="1" x14ac:dyDescent="0.2">
      <c r="A1" s="55" t="s">
        <v>8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8"/>
    </row>
    <row r="2" spans="1:12" ht="23.25" customHeight="1" x14ac:dyDescent="0.2">
      <c r="A2" s="42" t="s">
        <v>9</v>
      </c>
      <c r="B2" s="17"/>
      <c r="C2" s="39"/>
      <c r="D2" s="39"/>
      <c r="E2" s="39"/>
      <c r="F2" s="39"/>
      <c r="G2" s="39"/>
      <c r="H2" s="39"/>
      <c r="I2" s="39"/>
      <c r="J2" s="39"/>
      <c r="K2" s="39"/>
      <c r="L2" s="40"/>
    </row>
    <row r="3" spans="1:12" ht="15.75" customHeight="1" x14ac:dyDescent="0.2">
      <c r="A3" s="41"/>
      <c r="B3" s="39"/>
      <c r="C3" s="39"/>
      <c r="D3" s="39"/>
      <c r="E3" s="39"/>
      <c r="F3" s="39"/>
      <c r="G3" s="39"/>
      <c r="H3" s="39"/>
      <c r="I3" s="39"/>
      <c r="J3" s="39"/>
      <c r="K3" s="39"/>
      <c r="L3" s="40"/>
    </row>
    <row r="4" spans="1:12" ht="15.75" customHeight="1" x14ac:dyDescent="0.2">
      <c r="A4" s="41"/>
      <c r="B4" s="39"/>
      <c r="C4" s="39"/>
      <c r="D4" s="39"/>
      <c r="E4" s="39"/>
      <c r="F4" s="39"/>
      <c r="G4" s="39"/>
      <c r="H4" s="39"/>
      <c r="I4" s="39"/>
      <c r="J4" s="39"/>
      <c r="K4" s="39"/>
      <c r="L4" s="40"/>
    </row>
    <row r="5" spans="1:12" s="33" customFormat="1" ht="38.25" customHeight="1" x14ac:dyDescent="0.2">
      <c r="A5" s="42" t="s">
        <v>10</v>
      </c>
      <c r="B5" s="32" t="s">
        <v>11</v>
      </c>
      <c r="C5" s="35" t="s">
        <v>90</v>
      </c>
      <c r="D5" s="35" t="s">
        <v>91</v>
      </c>
      <c r="E5" s="32" t="s">
        <v>12</v>
      </c>
      <c r="F5" s="32" t="s">
        <v>13</v>
      </c>
      <c r="G5" s="32" t="s">
        <v>14</v>
      </c>
      <c r="H5" s="32" t="s">
        <v>15</v>
      </c>
      <c r="I5" s="32" t="s">
        <v>16</v>
      </c>
      <c r="J5" s="32" t="s">
        <v>17</v>
      </c>
      <c r="K5" s="32" t="s">
        <v>18</v>
      </c>
      <c r="L5" s="43" t="s">
        <v>19</v>
      </c>
    </row>
    <row r="6" spans="1:12" ht="23.25" customHeight="1" x14ac:dyDescent="0.2">
      <c r="A6" s="44"/>
      <c r="B6" s="31"/>
      <c r="C6" s="31"/>
      <c r="D6" s="31"/>
      <c r="E6" s="151" t="s">
        <v>20</v>
      </c>
      <c r="F6" s="152"/>
      <c r="G6" s="152"/>
      <c r="H6" s="152"/>
      <c r="I6" s="31"/>
      <c r="J6" s="31"/>
      <c r="K6" s="31"/>
      <c r="L6" s="45"/>
    </row>
    <row r="7" spans="1:12" ht="36.75" customHeight="1" x14ac:dyDescent="0.2">
      <c r="A7" s="56" t="str">
        <f>"1A.1"</f>
        <v>1A.1</v>
      </c>
      <c r="B7" s="57"/>
      <c r="C7" s="58"/>
      <c r="D7" s="58"/>
      <c r="E7" s="57"/>
      <c r="F7" s="57"/>
      <c r="G7" s="88">
        <v>1</v>
      </c>
      <c r="H7" s="88">
        <v>1</v>
      </c>
      <c r="I7" s="88">
        <f t="shared" ref="I7:I10" si="0">G7*H7</f>
        <v>1</v>
      </c>
      <c r="J7" s="57"/>
      <c r="K7" s="57"/>
      <c r="L7" s="59"/>
    </row>
    <row r="8" spans="1:12" ht="34.5" customHeight="1" x14ac:dyDescent="0.2">
      <c r="A8" s="56" t="str">
        <f>"1A.2"</f>
        <v>1A.2</v>
      </c>
      <c r="B8" s="60"/>
      <c r="C8" s="58"/>
      <c r="D8" s="58"/>
      <c r="E8" s="57"/>
      <c r="F8" s="57"/>
      <c r="G8" s="88">
        <v>1</v>
      </c>
      <c r="H8" s="88">
        <v>1</v>
      </c>
      <c r="I8" s="88">
        <f t="shared" si="0"/>
        <v>1</v>
      </c>
      <c r="J8" s="57"/>
      <c r="K8" s="57"/>
      <c r="L8" s="59"/>
    </row>
    <row r="9" spans="1:12" ht="36" customHeight="1" x14ac:dyDescent="0.2">
      <c r="A9" s="56" t="str">
        <f>"1A.3"</f>
        <v>1A.3</v>
      </c>
      <c r="B9" s="60"/>
      <c r="C9" s="58"/>
      <c r="D9" s="58"/>
      <c r="E9" s="57"/>
      <c r="F9" s="57"/>
      <c r="G9" s="88">
        <v>1</v>
      </c>
      <c r="H9" s="88">
        <v>1</v>
      </c>
      <c r="I9" s="88">
        <f t="shared" si="0"/>
        <v>1</v>
      </c>
      <c r="J9" s="57"/>
      <c r="K9" s="57"/>
      <c r="L9" s="59"/>
    </row>
    <row r="10" spans="1:12" ht="41.25" customHeight="1" x14ac:dyDescent="0.2">
      <c r="A10" s="56" t="str">
        <f>"1A.4"</f>
        <v>1A.4</v>
      </c>
      <c r="B10" s="57"/>
      <c r="C10" s="58"/>
      <c r="D10" s="58"/>
      <c r="E10" s="57"/>
      <c r="F10" s="57"/>
      <c r="G10" s="88">
        <v>1</v>
      </c>
      <c r="H10" s="88">
        <v>1</v>
      </c>
      <c r="I10" s="88">
        <f t="shared" si="0"/>
        <v>1</v>
      </c>
      <c r="J10" s="57"/>
      <c r="K10" s="57"/>
      <c r="L10" s="61"/>
    </row>
    <row r="11" spans="1:12" ht="27.75" customHeight="1" x14ac:dyDescent="0.2">
      <c r="A11" s="73"/>
      <c r="B11" s="74"/>
      <c r="C11" s="74"/>
      <c r="D11" s="74"/>
      <c r="E11" s="74"/>
      <c r="F11" s="74"/>
      <c r="G11" s="74"/>
      <c r="H11" s="94" t="s">
        <v>21</v>
      </c>
      <c r="I11" s="94">
        <f>SUM(I7:I10)</f>
        <v>4</v>
      </c>
      <c r="J11" s="146"/>
      <c r="K11" s="147"/>
      <c r="L11" s="148"/>
    </row>
    <row r="12" spans="1:12" ht="15.75" customHeight="1" x14ac:dyDescent="0.2">
      <c r="A12" s="46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8"/>
    </row>
    <row r="13" spans="1:12" ht="27.75" customHeight="1" x14ac:dyDescent="0.2">
      <c r="A13" s="49"/>
      <c r="B13" s="50"/>
      <c r="C13" s="50"/>
      <c r="D13" s="50"/>
      <c r="E13" s="153" t="s">
        <v>22</v>
      </c>
      <c r="F13" s="154"/>
      <c r="G13" s="154"/>
      <c r="H13" s="154"/>
      <c r="I13" s="50"/>
      <c r="J13" s="50"/>
      <c r="K13" s="50"/>
      <c r="L13" s="51"/>
    </row>
    <row r="14" spans="1:12" ht="28.5" customHeight="1" x14ac:dyDescent="0.2">
      <c r="A14" s="56" t="str">
        <f>"1B.1"</f>
        <v>1B.1</v>
      </c>
      <c r="B14" s="57"/>
      <c r="C14" s="62"/>
      <c r="D14" s="58"/>
      <c r="E14" s="57"/>
      <c r="F14" s="57"/>
      <c r="G14" s="88">
        <v>1</v>
      </c>
      <c r="H14" s="88">
        <v>1</v>
      </c>
      <c r="I14" s="88">
        <f>G14*H14</f>
        <v>1</v>
      </c>
      <c r="J14" s="57"/>
      <c r="K14" s="57"/>
      <c r="L14" s="59"/>
    </row>
    <row r="15" spans="1:12" ht="29.25" customHeight="1" x14ac:dyDescent="0.2">
      <c r="A15" s="56" t="str">
        <f>"1B.2"</f>
        <v>1B.2</v>
      </c>
      <c r="B15" s="57"/>
      <c r="C15" s="58"/>
      <c r="D15" s="58"/>
      <c r="E15" s="57"/>
      <c r="F15" s="57"/>
      <c r="G15" s="88">
        <v>1</v>
      </c>
      <c r="H15" s="88">
        <v>1</v>
      </c>
      <c r="I15" s="88">
        <f t="shared" ref="I15:I18" si="1">G15*H15</f>
        <v>1</v>
      </c>
      <c r="J15" s="57"/>
      <c r="K15" s="57"/>
      <c r="L15" s="59"/>
    </row>
    <row r="16" spans="1:12" ht="41.25" customHeight="1" x14ac:dyDescent="0.2">
      <c r="A16" s="56" t="str">
        <f>"1B.3"</f>
        <v>1B.3</v>
      </c>
      <c r="B16" s="63"/>
      <c r="C16" s="58"/>
      <c r="D16" s="58"/>
      <c r="E16" s="57"/>
      <c r="F16" s="57"/>
      <c r="G16" s="88">
        <v>1</v>
      </c>
      <c r="H16" s="88">
        <v>1</v>
      </c>
      <c r="I16" s="88">
        <f t="shared" si="1"/>
        <v>1</v>
      </c>
      <c r="J16" s="57"/>
      <c r="K16" s="64"/>
      <c r="L16" s="61"/>
    </row>
    <row r="17" spans="1:12" ht="38.25" customHeight="1" x14ac:dyDescent="0.2">
      <c r="A17" s="56" t="str">
        <f>"1B.4"</f>
        <v>1B.4</v>
      </c>
      <c r="B17" s="57"/>
      <c r="C17" s="58"/>
      <c r="D17" s="62"/>
      <c r="E17" s="57"/>
      <c r="F17" s="57"/>
      <c r="G17" s="88">
        <v>1</v>
      </c>
      <c r="H17" s="88">
        <v>1</v>
      </c>
      <c r="I17" s="88">
        <f t="shared" si="1"/>
        <v>1</v>
      </c>
      <c r="J17" s="57"/>
      <c r="K17" s="64"/>
      <c r="L17" s="59"/>
    </row>
    <row r="18" spans="1:12" ht="35.25" customHeight="1" x14ac:dyDescent="0.2">
      <c r="A18" s="56" t="str">
        <f>"1B.5"</f>
        <v>1B.5</v>
      </c>
      <c r="B18" s="57"/>
      <c r="C18" s="62"/>
      <c r="D18" s="62"/>
      <c r="E18" s="57"/>
      <c r="F18" s="57"/>
      <c r="G18" s="88">
        <v>1</v>
      </c>
      <c r="H18" s="88">
        <v>1</v>
      </c>
      <c r="I18" s="88">
        <f t="shared" si="1"/>
        <v>1</v>
      </c>
      <c r="J18" s="57"/>
      <c r="K18" s="64"/>
      <c r="L18" s="59"/>
    </row>
    <row r="19" spans="1:12" ht="31.5" customHeight="1" x14ac:dyDescent="0.2">
      <c r="A19" s="73"/>
      <c r="B19" s="74"/>
      <c r="C19" s="74"/>
      <c r="D19" s="74"/>
      <c r="E19" s="74"/>
      <c r="F19" s="74"/>
      <c r="G19" s="74"/>
      <c r="H19" s="93" t="s">
        <v>21</v>
      </c>
      <c r="I19" s="94">
        <f>SUM(I14:I18)</f>
        <v>5</v>
      </c>
      <c r="J19" s="146"/>
      <c r="K19" s="147"/>
      <c r="L19" s="148"/>
    </row>
    <row r="20" spans="1:12" ht="15.75" customHeight="1" x14ac:dyDescent="0.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8"/>
    </row>
    <row r="21" spans="1:12" ht="25.5" customHeight="1" x14ac:dyDescent="0.2">
      <c r="A21" s="49"/>
      <c r="B21" s="50"/>
      <c r="C21" s="50"/>
      <c r="D21" s="50"/>
      <c r="E21" s="155" t="s">
        <v>23</v>
      </c>
      <c r="F21" s="156"/>
      <c r="G21" s="156"/>
      <c r="H21" s="156"/>
      <c r="I21" s="50"/>
      <c r="J21" s="50"/>
      <c r="K21" s="50"/>
      <c r="L21" s="51"/>
    </row>
    <row r="22" spans="1:12" ht="21" customHeight="1" x14ac:dyDescent="0.2">
      <c r="A22" s="56" t="str">
        <f>"2A.1"</f>
        <v>2A.1</v>
      </c>
      <c r="B22" s="57"/>
      <c r="C22" s="62"/>
      <c r="D22" s="62"/>
      <c r="E22" s="57"/>
      <c r="F22" s="57"/>
      <c r="G22" s="88">
        <v>1</v>
      </c>
      <c r="H22" s="89">
        <v>1</v>
      </c>
      <c r="I22" s="88">
        <f>G22*H22</f>
        <v>1</v>
      </c>
      <c r="J22" s="57"/>
      <c r="K22" s="57"/>
      <c r="L22" s="59"/>
    </row>
    <row r="23" spans="1:12" ht="24.75" customHeight="1" x14ac:dyDescent="0.2">
      <c r="A23" s="56" t="str">
        <f>"2A.2"</f>
        <v>2A.2</v>
      </c>
      <c r="B23" s="60"/>
      <c r="C23" s="62"/>
      <c r="D23" s="62"/>
      <c r="E23" s="57"/>
      <c r="F23" s="57"/>
      <c r="G23" s="90">
        <v>1</v>
      </c>
      <c r="H23" s="90">
        <v>1</v>
      </c>
      <c r="I23" s="88">
        <f t="shared" ref="I23:I26" si="2">G23*H23</f>
        <v>1</v>
      </c>
      <c r="J23" s="57"/>
      <c r="K23" s="57"/>
      <c r="L23" s="59"/>
    </row>
    <row r="24" spans="1:12" ht="27.75" customHeight="1" x14ac:dyDescent="0.2">
      <c r="A24" s="56" t="str">
        <f>"2A.3"</f>
        <v>2A.3</v>
      </c>
      <c r="B24" s="60"/>
      <c r="C24" s="62"/>
      <c r="D24" s="62"/>
      <c r="E24" s="57"/>
      <c r="F24" s="57"/>
      <c r="G24" s="88">
        <v>1</v>
      </c>
      <c r="H24" s="88">
        <v>1</v>
      </c>
      <c r="I24" s="88">
        <f t="shared" si="2"/>
        <v>1</v>
      </c>
      <c r="J24" s="57"/>
      <c r="K24" s="57"/>
      <c r="L24" s="59"/>
    </row>
    <row r="25" spans="1:12" ht="23.25" customHeight="1" x14ac:dyDescent="0.2">
      <c r="A25" s="56" t="str">
        <f>"2A.4"</f>
        <v>2A.4</v>
      </c>
      <c r="B25" s="60"/>
      <c r="C25" s="62"/>
      <c r="D25" s="62"/>
      <c r="E25" s="57"/>
      <c r="F25" s="57"/>
      <c r="G25" s="88">
        <v>1</v>
      </c>
      <c r="H25" s="88">
        <v>1</v>
      </c>
      <c r="I25" s="88">
        <f t="shared" si="2"/>
        <v>1</v>
      </c>
      <c r="J25" s="57"/>
      <c r="K25" s="57"/>
      <c r="L25" s="59"/>
    </row>
    <row r="26" spans="1:12" ht="29.25" customHeight="1" x14ac:dyDescent="0.2">
      <c r="A26" s="56" t="str">
        <f>"2A.5"</f>
        <v>2A.5</v>
      </c>
      <c r="B26" s="57"/>
      <c r="C26" s="62"/>
      <c r="D26" s="62"/>
      <c r="E26" s="57"/>
      <c r="F26" s="57"/>
      <c r="G26" s="88">
        <v>1</v>
      </c>
      <c r="H26" s="88">
        <v>1</v>
      </c>
      <c r="I26" s="88">
        <f t="shared" si="2"/>
        <v>1</v>
      </c>
      <c r="J26" s="57"/>
      <c r="K26" s="57"/>
      <c r="L26" s="59"/>
    </row>
    <row r="27" spans="1:12" ht="27" customHeight="1" x14ac:dyDescent="0.2">
      <c r="A27" s="75"/>
      <c r="B27" s="76"/>
      <c r="C27" s="76"/>
      <c r="D27" s="76"/>
      <c r="E27" s="76"/>
      <c r="F27" s="76"/>
      <c r="G27" s="76"/>
      <c r="H27" s="87" t="s">
        <v>21</v>
      </c>
      <c r="I27" s="91">
        <f>SUM(I22:I26)</f>
        <v>5</v>
      </c>
      <c r="J27" s="146"/>
      <c r="K27" s="147"/>
      <c r="L27" s="148"/>
    </row>
    <row r="28" spans="1:12" ht="15.75" customHeight="1" x14ac:dyDescent="0.2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8"/>
    </row>
    <row r="29" spans="1:12" ht="27.75" customHeight="1" x14ac:dyDescent="0.2">
      <c r="A29" s="52"/>
      <c r="B29" s="50"/>
      <c r="C29" s="50"/>
      <c r="D29" s="50"/>
      <c r="E29" s="155" t="s">
        <v>25</v>
      </c>
      <c r="F29" s="156"/>
      <c r="G29" s="156"/>
      <c r="H29" s="156"/>
      <c r="I29" s="50"/>
      <c r="J29" s="50"/>
      <c r="K29" s="50"/>
      <c r="L29" s="51"/>
    </row>
    <row r="30" spans="1:12" ht="24.75" customHeight="1" x14ac:dyDescent="0.2">
      <c r="A30" s="56" t="str">
        <f>"2B.1"</f>
        <v>2B.1</v>
      </c>
      <c r="B30" s="57"/>
      <c r="C30" s="62"/>
      <c r="D30" s="62"/>
      <c r="E30" s="57"/>
      <c r="F30" s="57"/>
      <c r="G30" s="88">
        <v>1</v>
      </c>
      <c r="H30" s="88">
        <v>1</v>
      </c>
      <c r="I30" s="88">
        <f>G30*H30</f>
        <v>1</v>
      </c>
      <c r="J30" s="57"/>
      <c r="K30" s="65"/>
      <c r="L30" s="66"/>
    </row>
    <row r="31" spans="1:12" ht="27.75" customHeight="1" x14ac:dyDescent="0.2">
      <c r="A31" s="56" t="str">
        <f>"2B.2"</f>
        <v>2B.2</v>
      </c>
      <c r="B31" s="57"/>
      <c r="C31" s="62"/>
      <c r="D31" s="62"/>
      <c r="E31" s="57"/>
      <c r="F31" s="57"/>
      <c r="G31" s="88">
        <v>1</v>
      </c>
      <c r="H31" s="88">
        <v>1</v>
      </c>
      <c r="I31" s="88">
        <f t="shared" ref="I31:I34" si="3">G31*H31</f>
        <v>1</v>
      </c>
      <c r="J31" s="57"/>
      <c r="K31" s="65"/>
      <c r="L31" s="66"/>
    </row>
    <row r="32" spans="1:12" ht="21.75" customHeight="1" x14ac:dyDescent="0.2">
      <c r="A32" s="56" t="str">
        <f>"2B.3"</f>
        <v>2B.3</v>
      </c>
      <c r="B32" s="63"/>
      <c r="C32" s="67"/>
      <c r="D32" s="67"/>
      <c r="E32" s="57"/>
      <c r="F32" s="57"/>
      <c r="G32" s="88">
        <v>1</v>
      </c>
      <c r="H32" s="88">
        <v>1</v>
      </c>
      <c r="I32" s="88">
        <f t="shared" si="3"/>
        <v>1</v>
      </c>
      <c r="J32" s="57"/>
      <c r="K32" s="60"/>
      <c r="L32" s="68"/>
    </row>
    <row r="33" spans="1:12" ht="22.5" customHeight="1" x14ac:dyDescent="0.2">
      <c r="A33" s="56" t="str">
        <f>"2B.4"</f>
        <v>2B.4</v>
      </c>
      <c r="B33" s="57"/>
      <c r="C33" s="62"/>
      <c r="D33" s="62"/>
      <c r="E33" s="57"/>
      <c r="F33" s="57"/>
      <c r="G33" s="88">
        <v>1</v>
      </c>
      <c r="H33" s="88">
        <v>1</v>
      </c>
      <c r="I33" s="88">
        <f t="shared" si="3"/>
        <v>1</v>
      </c>
      <c r="J33" s="57"/>
      <c r="K33" s="60"/>
      <c r="L33" s="66"/>
    </row>
    <row r="34" spans="1:12" ht="35.25" customHeight="1" x14ac:dyDescent="0.2">
      <c r="A34" s="56" t="str">
        <f>"2B.5"</f>
        <v>2B.5</v>
      </c>
      <c r="B34" s="57"/>
      <c r="C34" s="62"/>
      <c r="D34" s="62"/>
      <c r="E34" s="57"/>
      <c r="F34" s="57"/>
      <c r="G34" s="88">
        <v>1</v>
      </c>
      <c r="H34" s="88">
        <v>1</v>
      </c>
      <c r="I34" s="88">
        <f t="shared" si="3"/>
        <v>1</v>
      </c>
      <c r="J34" s="57"/>
      <c r="K34" s="60"/>
      <c r="L34" s="66"/>
    </row>
    <row r="35" spans="1:12" ht="30" customHeight="1" x14ac:dyDescent="0.2">
      <c r="A35" s="75"/>
      <c r="B35" s="76"/>
      <c r="C35" s="76"/>
      <c r="D35" s="76"/>
      <c r="E35" s="76"/>
      <c r="F35" s="76"/>
      <c r="G35" s="76"/>
      <c r="H35" s="87" t="s">
        <v>21</v>
      </c>
      <c r="I35" s="91">
        <f>SUM(I30:I34)</f>
        <v>5</v>
      </c>
      <c r="J35" s="146"/>
      <c r="K35" s="147"/>
      <c r="L35" s="148"/>
    </row>
    <row r="36" spans="1:12" ht="15.75" customHeight="1" x14ac:dyDescent="0.2">
      <c r="A36" s="41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40"/>
    </row>
    <row r="37" spans="1:12" ht="31.5" customHeight="1" x14ac:dyDescent="0.2">
      <c r="A37" s="52"/>
      <c r="B37" s="50"/>
      <c r="C37" s="50"/>
      <c r="D37" s="50"/>
      <c r="E37" s="149" t="s">
        <v>26</v>
      </c>
      <c r="F37" s="150"/>
      <c r="G37" s="150"/>
      <c r="H37" s="150"/>
      <c r="I37" s="50"/>
      <c r="J37" s="50"/>
      <c r="K37" s="50"/>
      <c r="L37" s="51"/>
    </row>
    <row r="38" spans="1:12" ht="17.25" customHeight="1" x14ac:dyDescent="0.2">
      <c r="A38" s="56" t="str">
        <f>"3.1"</f>
        <v>3.1</v>
      </c>
      <c r="B38" s="60"/>
      <c r="C38" s="62"/>
      <c r="D38" s="62"/>
      <c r="E38" s="57"/>
      <c r="F38" s="57"/>
      <c r="G38" s="88">
        <v>1</v>
      </c>
      <c r="H38" s="88">
        <v>1</v>
      </c>
      <c r="I38" s="88">
        <f>G38*H38</f>
        <v>1</v>
      </c>
      <c r="J38" s="57"/>
      <c r="K38" s="60"/>
      <c r="L38" s="59"/>
    </row>
    <row r="39" spans="1:12" ht="15.75" customHeight="1" x14ac:dyDescent="0.2">
      <c r="A39" s="56" t="str">
        <f>"3.2"</f>
        <v>3.2</v>
      </c>
      <c r="B39" s="64"/>
      <c r="C39" s="62"/>
      <c r="D39" s="62"/>
      <c r="E39" s="57"/>
      <c r="F39" s="57"/>
      <c r="G39" s="88">
        <v>1</v>
      </c>
      <c r="H39" s="88">
        <v>1</v>
      </c>
      <c r="I39" s="88">
        <f t="shared" ref="I39:I47" si="4">G39*H39</f>
        <v>1</v>
      </c>
      <c r="J39" s="57"/>
      <c r="K39" s="60"/>
      <c r="L39" s="59"/>
    </row>
    <row r="40" spans="1:12" ht="15.75" customHeight="1" x14ac:dyDescent="0.2">
      <c r="A40" s="56" t="str">
        <f>"3.3"</f>
        <v>3.3</v>
      </c>
      <c r="B40" s="64"/>
      <c r="C40" s="62"/>
      <c r="D40" s="62"/>
      <c r="E40" s="57"/>
      <c r="F40" s="57"/>
      <c r="G40" s="88">
        <v>1</v>
      </c>
      <c r="H40" s="88">
        <v>1</v>
      </c>
      <c r="I40" s="88">
        <f t="shared" si="4"/>
        <v>1</v>
      </c>
      <c r="J40" s="57"/>
      <c r="K40" s="60"/>
      <c r="L40" s="59"/>
    </row>
    <row r="41" spans="1:12" ht="15.75" customHeight="1" x14ac:dyDescent="0.2">
      <c r="A41" s="56" t="str">
        <f>"3.4"</f>
        <v>3.4</v>
      </c>
      <c r="B41" s="64"/>
      <c r="C41" s="62"/>
      <c r="D41" s="62"/>
      <c r="E41" s="57"/>
      <c r="F41" s="57"/>
      <c r="G41" s="88">
        <v>1</v>
      </c>
      <c r="H41" s="88">
        <v>1</v>
      </c>
      <c r="I41" s="88">
        <f t="shared" si="4"/>
        <v>1</v>
      </c>
      <c r="J41" s="57"/>
      <c r="K41" s="65"/>
      <c r="L41" s="59"/>
    </row>
    <row r="42" spans="1:12" ht="15.75" customHeight="1" x14ac:dyDescent="0.2">
      <c r="A42" s="56" t="str">
        <f>"3.5"</f>
        <v>3.5</v>
      </c>
      <c r="B42" s="57"/>
      <c r="C42" s="62"/>
      <c r="D42" s="62"/>
      <c r="E42" s="57"/>
      <c r="F42" s="57"/>
      <c r="G42" s="88">
        <v>1</v>
      </c>
      <c r="H42" s="88">
        <v>1</v>
      </c>
      <c r="I42" s="88">
        <f t="shared" si="4"/>
        <v>1</v>
      </c>
      <c r="J42" s="57"/>
      <c r="K42" s="65"/>
      <c r="L42" s="59"/>
    </row>
    <row r="43" spans="1:12" ht="15.75" customHeight="1" x14ac:dyDescent="0.2">
      <c r="A43" s="56" t="str">
        <f>"3.6"</f>
        <v>3.6</v>
      </c>
      <c r="B43" s="57"/>
      <c r="C43" s="62"/>
      <c r="D43" s="62"/>
      <c r="E43" s="57"/>
      <c r="F43" s="57"/>
      <c r="G43" s="88">
        <v>1</v>
      </c>
      <c r="H43" s="88">
        <v>1</v>
      </c>
      <c r="I43" s="88">
        <f t="shared" si="4"/>
        <v>1</v>
      </c>
      <c r="J43" s="57"/>
      <c r="K43" s="65"/>
      <c r="L43" s="59"/>
    </row>
    <row r="44" spans="1:12" ht="15.75" customHeight="1" x14ac:dyDescent="0.2">
      <c r="A44" s="56" t="str">
        <f>"3.7"</f>
        <v>3.7</v>
      </c>
      <c r="B44" s="57"/>
      <c r="C44" s="62"/>
      <c r="D44" s="62"/>
      <c r="E44" s="57"/>
      <c r="F44" s="57"/>
      <c r="G44" s="88">
        <v>1</v>
      </c>
      <c r="H44" s="88">
        <v>1</v>
      </c>
      <c r="I44" s="88">
        <f t="shared" si="4"/>
        <v>1</v>
      </c>
      <c r="J44" s="57"/>
      <c r="K44" s="65"/>
      <c r="L44" s="59"/>
    </row>
    <row r="45" spans="1:12" ht="15.75" customHeight="1" x14ac:dyDescent="0.2">
      <c r="A45" s="56" t="str">
        <f>"3.8"</f>
        <v>3.8</v>
      </c>
      <c r="B45" s="57"/>
      <c r="C45" s="62"/>
      <c r="D45" s="62"/>
      <c r="E45" s="57"/>
      <c r="F45" s="57"/>
      <c r="G45" s="88">
        <v>1</v>
      </c>
      <c r="H45" s="88">
        <v>1</v>
      </c>
      <c r="I45" s="88">
        <f t="shared" si="4"/>
        <v>1</v>
      </c>
      <c r="J45" s="57"/>
      <c r="K45" s="65"/>
      <c r="L45" s="59"/>
    </row>
    <row r="46" spans="1:12" ht="15.75" customHeight="1" x14ac:dyDescent="0.2">
      <c r="A46" s="56" t="str">
        <f>"3.9"</f>
        <v>3.9</v>
      </c>
      <c r="B46" s="57"/>
      <c r="C46" s="62"/>
      <c r="D46" s="62"/>
      <c r="E46" s="57"/>
      <c r="F46" s="57"/>
      <c r="G46" s="88">
        <v>1</v>
      </c>
      <c r="H46" s="88">
        <v>1</v>
      </c>
      <c r="I46" s="88">
        <f t="shared" si="4"/>
        <v>1</v>
      </c>
      <c r="J46" s="57"/>
      <c r="K46" s="65"/>
      <c r="L46" s="59"/>
    </row>
    <row r="47" spans="1:12" ht="15.75" customHeight="1" x14ac:dyDescent="0.2">
      <c r="A47" s="56" t="str">
        <f>"3.10"</f>
        <v>3.10</v>
      </c>
      <c r="B47" s="57"/>
      <c r="C47" s="62"/>
      <c r="D47" s="62"/>
      <c r="E47" s="57"/>
      <c r="F47" s="57"/>
      <c r="G47" s="88">
        <v>1</v>
      </c>
      <c r="H47" s="88">
        <v>1</v>
      </c>
      <c r="I47" s="88">
        <f t="shared" si="4"/>
        <v>1</v>
      </c>
      <c r="J47" s="57"/>
      <c r="K47" s="65"/>
      <c r="L47" s="59"/>
    </row>
    <row r="48" spans="1:12" ht="27.75" customHeight="1" x14ac:dyDescent="0.2">
      <c r="A48" s="81"/>
      <c r="B48" s="82"/>
      <c r="C48" s="82"/>
      <c r="D48" s="82"/>
      <c r="E48" s="82"/>
      <c r="F48" s="82"/>
      <c r="G48" s="82"/>
      <c r="H48" s="86" t="s">
        <v>21</v>
      </c>
      <c r="I48" s="92">
        <f>SUM(I38:I47)</f>
        <v>10</v>
      </c>
      <c r="J48" s="146"/>
      <c r="K48" s="147"/>
      <c r="L48" s="148"/>
    </row>
    <row r="49" spans="1:12" ht="15.75" customHeight="1" x14ac:dyDescent="0.2">
      <c r="A49" s="41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40"/>
    </row>
    <row r="50" spans="1:12" ht="33" customHeight="1" x14ac:dyDescent="0.2">
      <c r="A50" s="79" t="s">
        <v>27</v>
      </c>
      <c r="B50" s="80">
        <f>I11+I19</f>
        <v>9</v>
      </c>
      <c r="C50" s="39"/>
      <c r="D50" s="39"/>
      <c r="E50" s="39"/>
      <c r="F50" s="39"/>
      <c r="G50" s="39"/>
      <c r="H50" s="39"/>
      <c r="I50" s="39"/>
      <c r="J50" s="39"/>
      <c r="K50" s="39"/>
      <c r="L50" s="40"/>
    </row>
    <row r="51" spans="1:12" ht="28.5" customHeight="1" x14ac:dyDescent="0.2">
      <c r="A51" s="77" t="s">
        <v>28</v>
      </c>
      <c r="B51" s="78">
        <f>I27+I35</f>
        <v>10</v>
      </c>
      <c r="C51" s="39"/>
      <c r="D51" s="39"/>
      <c r="E51" s="39"/>
      <c r="F51" s="39"/>
      <c r="G51" s="39"/>
      <c r="H51" s="39"/>
      <c r="I51" s="39"/>
      <c r="J51" s="39"/>
      <c r="K51" s="39"/>
      <c r="L51" s="40"/>
    </row>
    <row r="52" spans="1:12" ht="27.75" customHeight="1" x14ac:dyDescent="0.2">
      <c r="A52" s="83" t="s">
        <v>29</v>
      </c>
      <c r="B52" s="84">
        <f>I48</f>
        <v>10</v>
      </c>
      <c r="C52" s="39"/>
      <c r="D52" s="39"/>
      <c r="E52" s="39"/>
      <c r="F52" s="39"/>
      <c r="G52" s="39"/>
      <c r="H52" s="39"/>
      <c r="I52" s="39"/>
      <c r="J52" s="39"/>
      <c r="K52" s="39"/>
      <c r="L52" s="40"/>
    </row>
    <row r="53" spans="1:12" ht="52.5" customHeight="1" thickBot="1" x14ac:dyDescent="0.25">
      <c r="A53" s="85" t="s">
        <v>21</v>
      </c>
      <c r="B53" s="85">
        <f>B50+B51+B52</f>
        <v>29</v>
      </c>
      <c r="C53" s="53"/>
      <c r="D53" s="53"/>
      <c r="E53" s="53"/>
      <c r="F53" s="53"/>
      <c r="G53" s="53"/>
      <c r="H53" s="53"/>
      <c r="I53" s="53"/>
      <c r="J53" s="53"/>
      <c r="K53" s="53"/>
      <c r="L53" s="54"/>
    </row>
  </sheetData>
  <mergeCells count="10">
    <mergeCell ref="J35:L35"/>
    <mergeCell ref="E37:H37"/>
    <mergeCell ref="J48:L48"/>
    <mergeCell ref="E6:H6"/>
    <mergeCell ref="J11:L11"/>
    <mergeCell ref="E13:H13"/>
    <mergeCell ref="J19:L19"/>
    <mergeCell ref="E21:H21"/>
    <mergeCell ref="J27:L27"/>
    <mergeCell ref="E29:H29"/>
  </mergeCells>
  <printOptions horizontalCentered="1" gridLines="1"/>
  <pageMargins left="0.7" right="0.7" top="0.75" bottom="0.75" header="0" footer="0"/>
  <pageSetup paperSize="9" scale="37" pageOrder="overThenDown" orientation="landscape" cellComments="atEnd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100-000000000000}">
          <x14:formula1>
            <xm:f>'Wskaźniki jakościowe i ilościow'!$A$5:$A$31</xm:f>
          </x14:formula1>
          <xm:sqref>J7:J10</xm:sqref>
        </x14:dataValidation>
        <x14:dataValidation type="list" allowBlank="1" showErrorMessage="1" xr:uid="{00000000-0002-0000-0100-000002000000}">
          <x14:formula1>
            <xm:f>Robocze!$B$2:$B$4</xm:f>
          </x14:formula1>
          <xm:sqref>F7:F10 F14:F18 F22:F26 F30:F34 F38:F47</xm:sqref>
        </x14:dataValidation>
        <x14:dataValidation type="list" allowBlank="1" showErrorMessage="1" xr:uid="{00000000-0002-0000-0100-000003000000}">
          <x14:formula1>
            <xm:f>Robocze!$A$2:$A$5</xm:f>
          </x14:formula1>
          <xm:sqref>E7:E10 E14:E18 E22:E26 E30:E34 E38:E47</xm:sqref>
        </x14:dataValidation>
        <x14:dataValidation type="list" allowBlank="1" showErrorMessage="1" xr:uid="{00000000-0002-0000-0100-000001000000}">
          <x14:formula1>
            <xm:f>'Wskaźniki jakościowe i ilościow'!$G$5:$G$31</xm:f>
          </x14:formula1>
          <xm:sqref>J38:J47</xm:sqref>
        </x14:dataValidation>
        <x14:dataValidation type="list" allowBlank="1" showErrorMessage="1" xr:uid="{00000000-0002-0000-0100-000004000000}">
          <x14:formula1>
            <xm:f>'Wskaźniki jakościowe i ilościow'!$D$5:$D$31</xm:f>
          </x14:formula1>
          <xm:sqref>J22:J26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H45"/>
  <sheetViews>
    <sheetView view="pageBreakPreview" zoomScaleNormal="100" zoomScaleSheetLayoutView="100" workbookViewId="0">
      <selection activeCell="A3" sqref="A3:B3"/>
    </sheetView>
  </sheetViews>
  <sheetFormatPr defaultColWidth="12.5703125" defaultRowHeight="15" customHeight="1" x14ac:dyDescent="0.2"/>
  <cols>
    <col min="1" max="1" width="56.85546875" customWidth="1"/>
    <col min="2" max="2" width="77.28515625" customWidth="1"/>
    <col min="3" max="3" width="4.5703125" customWidth="1"/>
    <col min="4" max="4" width="48.85546875" customWidth="1"/>
    <col min="5" max="5" width="73" customWidth="1"/>
    <col min="6" max="6" width="3.28515625" customWidth="1"/>
    <col min="7" max="7" width="32.5703125" customWidth="1"/>
    <col min="8" max="8" width="59.5703125" customWidth="1"/>
  </cols>
  <sheetData>
    <row r="1" spans="1:8" ht="29.25" customHeight="1" x14ac:dyDescent="0.2">
      <c r="A1" s="161" t="s">
        <v>30</v>
      </c>
      <c r="B1" s="162"/>
      <c r="C1" s="162"/>
      <c r="D1" s="162"/>
      <c r="E1" s="162"/>
      <c r="F1" s="162"/>
      <c r="G1" s="162"/>
      <c r="H1" s="162"/>
    </row>
    <row r="2" spans="1:8" ht="15.75" customHeight="1" x14ac:dyDescent="0.2">
      <c r="A2" s="3"/>
      <c r="B2" s="3"/>
      <c r="C2" s="4"/>
      <c r="D2" s="3"/>
      <c r="E2" s="5"/>
      <c r="F2" s="3"/>
      <c r="G2" s="3"/>
      <c r="H2" s="3"/>
    </row>
    <row r="3" spans="1:8" ht="33" customHeight="1" x14ac:dyDescent="0.2">
      <c r="A3" s="163" t="s">
        <v>31</v>
      </c>
      <c r="B3" s="158"/>
      <c r="C3" s="4"/>
      <c r="D3" s="164" t="s">
        <v>32</v>
      </c>
      <c r="E3" s="160"/>
      <c r="F3" s="3"/>
      <c r="G3" s="165" t="s">
        <v>33</v>
      </c>
      <c r="H3" s="166"/>
    </row>
    <row r="4" spans="1:8" ht="15.75" customHeight="1" x14ac:dyDescent="0.2">
      <c r="A4" s="69" t="s">
        <v>34</v>
      </c>
      <c r="B4" s="69" t="s">
        <v>35</v>
      </c>
      <c r="C4" s="4"/>
      <c r="D4" s="69" t="s">
        <v>34</v>
      </c>
      <c r="E4" s="70" t="s">
        <v>35</v>
      </c>
      <c r="F4" s="3"/>
      <c r="G4" s="69" t="s">
        <v>34</v>
      </c>
      <c r="H4" s="69" t="s">
        <v>35</v>
      </c>
    </row>
    <row r="5" spans="1:8" ht="15.75" customHeight="1" x14ac:dyDescent="0.2">
      <c r="A5" s="29" t="s">
        <v>88</v>
      </c>
      <c r="B5" s="18"/>
      <c r="C5" s="4"/>
      <c r="D5" s="21"/>
      <c r="E5" s="21"/>
      <c r="F5" s="4"/>
      <c r="G5" s="21"/>
      <c r="H5" s="21"/>
    </row>
    <row r="6" spans="1:8" ht="15.75" customHeight="1" x14ac:dyDescent="0.2">
      <c r="A6" s="29" t="s">
        <v>89</v>
      </c>
      <c r="B6" s="17"/>
      <c r="C6" s="4"/>
      <c r="D6" s="21"/>
      <c r="E6" s="21"/>
      <c r="F6" s="4"/>
      <c r="G6" s="21"/>
      <c r="H6" s="21"/>
    </row>
    <row r="7" spans="1:8" ht="15.75" customHeight="1" x14ac:dyDescent="0.2">
      <c r="A7" s="19"/>
      <c r="B7" s="19"/>
      <c r="C7" s="4"/>
      <c r="D7" s="21"/>
      <c r="E7" s="21"/>
      <c r="F7" s="4"/>
      <c r="G7" s="21"/>
      <c r="H7" s="21"/>
    </row>
    <row r="8" spans="1:8" ht="15.75" customHeight="1" x14ac:dyDescent="0.2">
      <c r="A8" s="20"/>
      <c r="B8" s="20"/>
      <c r="C8" s="4"/>
      <c r="D8" s="21"/>
      <c r="E8" s="21"/>
      <c r="F8" s="4"/>
      <c r="G8" s="21"/>
      <c r="H8" s="21"/>
    </row>
    <row r="9" spans="1:8" ht="15.75" customHeight="1" x14ac:dyDescent="0.2">
      <c r="A9" s="20"/>
      <c r="B9" s="20"/>
      <c r="C9" s="4"/>
      <c r="D9" s="19"/>
      <c r="E9" s="19"/>
      <c r="F9" s="4"/>
      <c r="G9" s="22"/>
      <c r="H9" s="22"/>
    </row>
    <row r="10" spans="1:8" ht="15.75" customHeight="1" x14ac:dyDescent="0.2">
      <c r="A10" s="20"/>
      <c r="B10" s="20"/>
      <c r="C10" s="4"/>
      <c r="D10" s="20"/>
      <c r="E10" s="20"/>
      <c r="F10" s="4"/>
      <c r="G10" s="20"/>
      <c r="H10" s="20"/>
    </row>
    <row r="11" spans="1:8" ht="15.75" customHeight="1" x14ac:dyDescent="0.2">
      <c r="A11" s="20"/>
      <c r="B11" s="20"/>
      <c r="C11" s="4"/>
      <c r="D11" s="20"/>
      <c r="E11" s="20"/>
      <c r="F11" s="4"/>
      <c r="G11" s="20"/>
      <c r="H11" s="20"/>
    </row>
    <row r="12" spans="1:8" ht="15.75" customHeight="1" x14ac:dyDescent="0.2">
      <c r="A12" s="20"/>
      <c r="B12" s="20"/>
      <c r="C12" s="4"/>
      <c r="D12" s="20"/>
      <c r="E12" s="20"/>
      <c r="F12" s="4"/>
      <c r="G12" s="20"/>
      <c r="H12" s="20"/>
    </row>
    <row r="13" spans="1:8" ht="15.75" customHeight="1" x14ac:dyDescent="0.2">
      <c r="A13" s="20"/>
      <c r="B13" s="20"/>
      <c r="C13" s="4"/>
      <c r="D13" s="20"/>
      <c r="E13" s="20"/>
      <c r="F13" s="4"/>
      <c r="G13" s="20"/>
      <c r="H13" s="20"/>
    </row>
    <row r="14" spans="1:8" ht="15.75" customHeight="1" x14ac:dyDescent="0.2">
      <c r="A14" s="20"/>
      <c r="B14" s="20"/>
      <c r="C14" s="4"/>
      <c r="D14" s="20"/>
      <c r="E14" s="20"/>
      <c r="F14" s="4"/>
      <c r="G14" s="20"/>
      <c r="H14" s="20"/>
    </row>
    <row r="15" spans="1:8" ht="15.75" customHeight="1" x14ac:dyDescent="0.2">
      <c r="A15" s="20"/>
      <c r="B15" s="20"/>
      <c r="C15" s="4"/>
      <c r="D15" s="20"/>
      <c r="E15" s="20"/>
      <c r="F15" s="4"/>
      <c r="G15" s="20"/>
      <c r="H15" s="20"/>
    </row>
    <row r="16" spans="1:8" ht="15.75" customHeight="1" x14ac:dyDescent="0.2">
      <c r="A16" s="20"/>
      <c r="B16" s="20"/>
      <c r="C16" s="4"/>
      <c r="D16" s="20"/>
      <c r="E16" s="20"/>
      <c r="F16" s="4"/>
      <c r="G16" s="20"/>
      <c r="H16" s="20"/>
    </row>
    <row r="17" spans="1:8" ht="15.75" customHeight="1" x14ac:dyDescent="0.2">
      <c r="A17" s="20"/>
      <c r="B17" s="20"/>
      <c r="C17" s="4"/>
      <c r="D17" s="20"/>
      <c r="E17" s="20"/>
      <c r="F17" s="4"/>
      <c r="G17" s="20"/>
      <c r="H17" s="20"/>
    </row>
    <row r="18" spans="1:8" ht="15.75" customHeight="1" x14ac:dyDescent="0.2">
      <c r="A18" s="20"/>
      <c r="B18" s="20"/>
      <c r="C18" s="4"/>
      <c r="D18" s="20"/>
      <c r="E18" s="20"/>
      <c r="F18" s="4"/>
      <c r="G18" s="20"/>
      <c r="H18" s="20"/>
    </row>
    <row r="19" spans="1:8" ht="15.75" customHeight="1" x14ac:dyDescent="0.2">
      <c r="A19" s="20"/>
      <c r="B19" s="20"/>
      <c r="C19" s="4"/>
      <c r="D19" s="20"/>
      <c r="E19" s="20"/>
      <c r="F19" s="4"/>
      <c r="G19" s="20"/>
      <c r="H19" s="20"/>
    </row>
    <row r="20" spans="1:8" ht="15.75" customHeight="1" x14ac:dyDescent="0.2">
      <c r="A20" s="20"/>
      <c r="B20" s="20"/>
      <c r="C20" s="4"/>
      <c r="D20" s="20"/>
      <c r="E20" s="20"/>
      <c r="F20" s="4"/>
      <c r="G20" s="20"/>
      <c r="H20" s="20"/>
    </row>
    <row r="21" spans="1:8" ht="15.75" customHeight="1" x14ac:dyDescent="0.2">
      <c r="A21" s="20"/>
      <c r="B21" s="20"/>
      <c r="C21" s="4"/>
      <c r="D21" s="20"/>
      <c r="E21" s="20"/>
      <c r="F21" s="4"/>
      <c r="G21" s="20"/>
      <c r="H21" s="20"/>
    </row>
    <row r="22" spans="1:8" ht="15.75" customHeight="1" x14ac:dyDescent="0.2">
      <c r="A22" s="20"/>
      <c r="B22" s="20"/>
      <c r="C22" s="4"/>
      <c r="D22" s="20"/>
      <c r="E22" s="20"/>
      <c r="F22" s="4"/>
      <c r="G22" s="20"/>
      <c r="H22" s="20"/>
    </row>
    <row r="23" spans="1:8" ht="15.75" customHeight="1" x14ac:dyDescent="0.2">
      <c r="A23" s="20"/>
      <c r="B23" s="20"/>
      <c r="C23" s="4"/>
      <c r="D23" s="20"/>
      <c r="E23" s="20"/>
      <c r="F23" s="4"/>
      <c r="G23" s="20"/>
      <c r="H23" s="20"/>
    </row>
    <row r="24" spans="1:8" ht="15.75" customHeight="1" x14ac:dyDescent="0.2">
      <c r="A24" s="20"/>
      <c r="B24" s="20"/>
      <c r="C24" s="4"/>
      <c r="D24" s="20"/>
      <c r="E24" s="20"/>
      <c r="F24" s="4"/>
      <c r="G24" s="20"/>
      <c r="H24" s="20"/>
    </row>
    <row r="25" spans="1:8" ht="15.75" customHeight="1" x14ac:dyDescent="0.2">
      <c r="A25" s="20"/>
      <c r="B25" s="20"/>
      <c r="C25" s="4"/>
      <c r="D25" s="20"/>
      <c r="E25" s="20"/>
      <c r="F25" s="4"/>
      <c r="G25" s="20"/>
      <c r="H25" s="20"/>
    </row>
    <row r="26" spans="1:8" ht="15.75" customHeight="1" x14ac:dyDescent="0.2">
      <c r="A26" s="20"/>
      <c r="B26" s="20"/>
      <c r="C26" s="4"/>
      <c r="D26" s="20"/>
      <c r="E26" s="20"/>
      <c r="F26" s="4"/>
      <c r="G26" s="20"/>
      <c r="H26" s="20"/>
    </row>
    <row r="27" spans="1:8" ht="15.75" customHeight="1" x14ac:dyDescent="0.2">
      <c r="A27" s="20"/>
      <c r="B27" s="20"/>
      <c r="C27" s="4"/>
      <c r="D27" s="20"/>
      <c r="E27" s="20"/>
      <c r="F27" s="4"/>
      <c r="G27" s="20"/>
      <c r="H27" s="20"/>
    </row>
    <row r="28" spans="1:8" ht="15.75" customHeight="1" x14ac:dyDescent="0.2">
      <c r="A28" s="20"/>
      <c r="B28" s="20"/>
      <c r="C28" s="4"/>
      <c r="D28" s="20"/>
      <c r="E28" s="20"/>
      <c r="F28" s="4"/>
      <c r="G28" s="20"/>
      <c r="H28" s="20"/>
    </row>
    <row r="29" spans="1:8" ht="15.75" customHeight="1" x14ac:dyDescent="0.2">
      <c r="A29" s="20"/>
      <c r="B29" s="20"/>
      <c r="C29" s="4"/>
      <c r="D29" s="20"/>
      <c r="E29" s="20"/>
      <c r="F29" s="4"/>
      <c r="G29" s="20"/>
      <c r="H29" s="20"/>
    </row>
    <row r="30" spans="1:8" ht="15.75" customHeight="1" x14ac:dyDescent="0.2">
      <c r="A30" s="20"/>
      <c r="B30" s="20"/>
      <c r="C30" s="4"/>
      <c r="D30" s="20"/>
      <c r="E30" s="20"/>
      <c r="F30" s="4"/>
      <c r="G30" s="20"/>
      <c r="H30" s="20"/>
    </row>
    <row r="31" spans="1:8" ht="15.75" customHeight="1" x14ac:dyDescent="0.2">
      <c r="A31" s="20"/>
      <c r="B31" s="20"/>
      <c r="C31" s="4"/>
      <c r="D31" s="20"/>
      <c r="E31" s="20"/>
      <c r="F31" s="4"/>
      <c r="G31" s="20"/>
      <c r="H31" s="20"/>
    </row>
    <row r="32" spans="1:8" ht="15.75" customHeight="1" x14ac:dyDescent="0.2">
      <c r="A32" s="4"/>
      <c r="B32" s="4"/>
      <c r="C32" s="4"/>
      <c r="D32" s="4"/>
      <c r="E32" s="8"/>
      <c r="F32" s="4"/>
      <c r="G32" s="4"/>
      <c r="H32" s="4"/>
    </row>
    <row r="33" spans="1:8" ht="26.25" customHeight="1" x14ac:dyDescent="0.25">
      <c r="A33" s="167" t="s">
        <v>36</v>
      </c>
      <c r="B33" s="168"/>
      <c r="C33" s="168"/>
      <c r="D33" s="168"/>
      <c r="E33" s="168"/>
      <c r="F33" s="4"/>
      <c r="G33" s="4"/>
      <c r="H33" s="4"/>
    </row>
    <row r="34" spans="1:8" ht="15.75" customHeight="1" x14ac:dyDescent="0.2">
      <c r="A34" s="4"/>
      <c r="B34" s="4"/>
      <c r="C34" s="4"/>
      <c r="D34" s="4"/>
      <c r="E34" s="8"/>
      <c r="F34" s="4"/>
      <c r="G34" s="4"/>
      <c r="H34" s="4"/>
    </row>
    <row r="35" spans="1:8" ht="24" customHeight="1" x14ac:dyDescent="0.2">
      <c r="A35" s="157" t="s">
        <v>31</v>
      </c>
      <c r="B35" s="158"/>
      <c r="C35" s="4"/>
      <c r="D35" s="159" t="s">
        <v>32</v>
      </c>
      <c r="E35" s="160"/>
      <c r="F35" s="3"/>
      <c r="G35" s="4"/>
      <c r="H35" s="4"/>
    </row>
    <row r="36" spans="1:8" ht="15.75" customHeight="1" x14ac:dyDescent="0.2">
      <c r="A36" s="9" t="s">
        <v>37</v>
      </c>
      <c r="B36" s="9" t="s">
        <v>38</v>
      </c>
      <c r="C36" s="4"/>
      <c r="D36" s="9" t="s">
        <v>37</v>
      </c>
      <c r="E36" s="10" t="s">
        <v>38</v>
      </c>
      <c r="F36" s="3"/>
      <c r="G36" s="4"/>
      <c r="H36" s="4"/>
    </row>
    <row r="37" spans="1:8" ht="160.5" customHeight="1" x14ac:dyDescent="0.2">
      <c r="A37" s="23"/>
      <c r="B37" s="24"/>
      <c r="C37" s="6"/>
      <c r="D37" s="23"/>
      <c r="E37" s="24"/>
      <c r="F37" s="6"/>
      <c r="G37" s="4"/>
      <c r="H37" s="4"/>
    </row>
    <row r="38" spans="1:8" ht="136.5" customHeight="1" x14ac:dyDescent="0.2">
      <c r="A38" s="20"/>
      <c r="B38" s="25"/>
      <c r="C38" s="4"/>
      <c r="D38" s="25"/>
      <c r="E38" s="26"/>
      <c r="F38" s="4"/>
      <c r="G38" s="4"/>
      <c r="H38" s="4"/>
    </row>
    <row r="39" spans="1:8" ht="138" customHeight="1" x14ac:dyDescent="0.2">
      <c r="A39" s="20"/>
      <c r="B39" s="26"/>
      <c r="C39" s="4"/>
      <c r="D39" s="25"/>
      <c r="E39" s="25"/>
      <c r="F39" s="4"/>
      <c r="G39" s="4"/>
      <c r="H39" s="4"/>
    </row>
    <row r="40" spans="1:8" ht="15.75" customHeight="1" x14ac:dyDescent="0.2">
      <c r="A40" s="27"/>
      <c r="B40" s="27"/>
      <c r="C40" s="4"/>
      <c r="D40" s="20"/>
      <c r="E40" s="26"/>
      <c r="F40" s="4"/>
      <c r="G40" s="4"/>
      <c r="H40" s="4"/>
    </row>
    <row r="41" spans="1:8" ht="15.75" customHeight="1" x14ac:dyDescent="0.2">
      <c r="A41" s="27"/>
      <c r="B41" s="27"/>
      <c r="C41" s="4"/>
      <c r="D41" s="20"/>
      <c r="E41" s="28"/>
      <c r="F41" s="4"/>
      <c r="G41" s="4"/>
      <c r="H41" s="4"/>
    </row>
    <row r="42" spans="1:8" ht="15.75" customHeight="1" x14ac:dyDescent="0.2">
      <c r="A42" s="27"/>
      <c r="B42" s="27"/>
      <c r="C42" s="4"/>
      <c r="D42" s="20"/>
      <c r="E42" s="28"/>
      <c r="F42" s="4"/>
      <c r="G42" s="4"/>
      <c r="H42" s="4"/>
    </row>
    <row r="43" spans="1:8" ht="15.75" customHeight="1" x14ac:dyDescent="0.2">
      <c r="A43" s="27"/>
      <c r="B43" s="27"/>
      <c r="C43" s="4"/>
      <c r="D43" s="20"/>
      <c r="E43" s="28"/>
      <c r="F43" s="4"/>
      <c r="G43" s="4"/>
      <c r="H43" s="4"/>
    </row>
    <row r="44" spans="1:8" ht="15.75" customHeight="1" x14ac:dyDescent="0.2">
      <c r="A44" s="27"/>
      <c r="B44" s="27"/>
      <c r="C44" s="4"/>
      <c r="D44" s="20"/>
      <c r="E44" s="28"/>
      <c r="F44" s="4"/>
      <c r="G44" s="4"/>
      <c r="H44" s="4"/>
    </row>
    <row r="45" spans="1:8" ht="15.75" customHeight="1" x14ac:dyDescent="0.2">
      <c r="A45" s="4"/>
      <c r="B45" s="4"/>
      <c r="C45" s="4"/>
      <c r="D45" s="7"/>
      <c r="E45" s="12"/>
      <c r="F45" s="4"/>
      <c r="G45" s="4"/>
      <c r="H45" s="4"/>
    </row>
  </sheetData>
  <mergeCells count="7">
    <mergeCell ref="A35:B35"/>
    <mergeCell ref="D35:E35"/>
    <mergeCell ref="A1:H1"/>
    <mergeCell ref="A3:B3"/>
    <mergeCell ref="D3:E3"/>
    <mergeCell ref="G3:H3"/>
    <mergeCell ref="A33:E33"/>
  </mergeCells>
  <phoneticPr fontId="10" type="noConversion"/>
  <printOptions horizontalCentered="1" gridLines="1"/>
  <pageMargins left="0.7" right="0.7" top="0.75" bottom="0.75" header="0" footer="0"/>
  <pageSetup paperSize="9" scale="37" pageOrder="overThenDown" orientation="landscape" cellComments="atEn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 summaryRight="0"/>
    <pageSetUpPr fitToPage="1"/>
  </sheetPr>
  <dimension ref="A1:E27"/>
  <sheetViews>
    <sheetView workbookViewId="0">
      <selection activeCell="D11" sqref="D11"/>
    </sheetView>
  </sheetViews>
  <sheetFormatPr defaultColWidth="12.5703125" defaultRowHeight="15" customHeight="1" x14ac:dyDescent="0.2"/>
  <cols>
    <col min="1" max="1" width="5.28515625" style="98" customWidth="1"/>
    <col min="2" max="2" width="26.42578125" style="98" customWidth="1"/>
    <col min="3" max="3" width="105.28515625" style="98" customWidth="1"/>
    <col min="4" max="4" width="45.7109375" style="98" customWidth="1"/>
    <col min="5" max="5" width="131.85546875" style="98" customWidth="1"/>
    <col min="6" max="16384" width="12.5703125" style="98"/>
  </cols>
  <sheetData>
    <row r="1" spans="1:5" ht="43.15" customHeight="1" x14ac:dyDescent="0.2">
      <c r="A1" s="95" t="s">
        <v>39</v>
      </c>
      <c r="B1" s="96" t="s">
        <v>40</v>
      </c>
      <c r="C1" s="97" t="s">
        <v>41</v>
      </c>
      <c r="D1" s="95" t="s">
        <v>42</v>
      </c>
      <c r="E1" s="97" t="s">
        <v>43</v>
      </c>
    </row>
    <row r="2" spans="1:5" ht="120.75" customHeight="1" x14ac:dyDescent="0.2">
      <c r="A2" s="99">
        <v>1</v>
      </c>
      <c r="B2" s="118" t="s">
        <v>141</v>
      </c>
      <c r="C2" s="124" t="s">
        <v>79</v>
      </c>
      <c r="D2" s="120" t="s">
        <v>80</v>
      </c>
      <c r="E2" s="126"/>
    </row>
    <row r="3" spans="1:5" s="102" customFormat="1" ht="70.150000000000006" customHeight="1" x14ac:dyDescent="0.2">
      <c r="A3" s="99">
        <v>2</v>
      </c>
      <c r="B3" s="100" t="s">
        <v>44</v>
      </c>
      <c r="C3" s="145" t="s">
        <v>45</v>
      </c>
      <c r="D3" s="100" t="s">
        <v>98</v>
      </c>
      <c r="E3" s="101" t="s">
        <v>99</v>
      </c>
    </row>
    <row r="4" spans="1:5" ht="150" customHeight="1" x14ac:dyDescent="0.2">
      <c r="A4" s="103">
        <v>3</v>
      </c>
      <c r="B4" s="104" t="s">
        <v>46</v>
      </c>
      <c r="C4" s="105" t="s">
        <v>47</v>
      </c>
      <c r="D4" s="106" t="s">
        <v>100</v>
      </c>
      <c r="E4" s="107" t="s">
        <v>101</v>
      </c>
    </row>
    <row r="5" spans="1:5" ht="108.6" customHeight="1" x14ac:dyDescent="0.2">
      <c r="A5" s="99">
        <v>4</v>
      </c>
      <c r="B5" s="108" t="s">
        <v>48</v>
      </c>
      <c r="C5" s="109" t="s">
        <v>49</v>
      </c>
      <c r="D5" s="110" t="s">
        <v>102</v>
      </c>
      <c r="E5" s="111" t="s">
        <v>103</v>
      </c>
    </row>
    <row r="6" spans="1:5" ht="187.15" customHeight="1" x14ac:dyDescent="0.2">
      <c r="A6" s="99">
        <v>5</v>
      </c>
      <c r="B6" s="112" t="s">
        <v>104</v>
      </c>
      <c r="C6" s="113" t="s">
        <v>105</v>
      </c>
      <c r="D6" s="113" t="s">
        <v>56</v>
      </c>
      <c r="E6" s="114" t="s">
        <v>57</v>
      </c>
    </row>
    <row r="7" spans="1:5" ht="105.6" customHeight="1" x14ac:dyDescent="0.2">
      <c r="A7" s="103">
        <v>6</v>
      </c>
      <c r="B7" s="115" t="s">
        <v>66</v>
      </c>
      <c r="C7" s="116"/>
      <c r="D7" s="117" t="s">
        <v>106</v>
      </c>
      <c r="E7" s="111" t="s">
        <v>107</v>
      </c>
    </row>
    <row r="8" spans="1:5" ht="83.45" customHeight="1" x14ac:dyDescent="0.2">
      <c r="A8" s="99">
        <v>7</v>
      </c>
      <c r="B8" s="118" t="s">
        <v>67</v>
      </c>
      <c r="C8" s="119" t="s">
        <v>108</v>
      </c>
      <c r="D8" s="120" t="s">
        <v>109</v>
      </c>
      <c r="E8" s="121" t="s">
        <v>110</v>
      </c>
    </row>
    <row r="9" spans="1:5" ht="92.45" customHeight="1" x14ac:dyDescent="0.2">
      <c r="A9" s="99">
        <v>8</v>
      </c>
      <c r="B9" s="118" t="s">
        <v>68</v>
      </c>
      <c r="C9" s="119" t="s">
        <v>111</v>
      </c>
      <c r="D9" s="120" t="s">
        <v>112</v>
      </c>
      <c r="E9" s="122" t="s">
        <v>113</v>
      </c>
    </row>
    <row r="10" spans="1:5" ht="79.150000000000006" customHeight="1" x14ac:dyDescent="0.2">
      <c r="A10" s="103">
        <v>9</v>
      </c>
      <c r="B10" s="118" t="s">
        <v>69</v>
      </c>
      <c r="C10" s="119" t="s">
        <v>111</v>
      </c>
      <c r="D10" s="120" t="s">
        <v>114</v>
      </c>
      <c r="E10" s="122" t="s">
        <v>115</v>
      </c>
    </row>
    <row r="11" spans="1:5" ht="90.6" customHeight="1" x14ac:dyDescent="0.2">
      <c r="A11" s="99">
        <v>10</v>
      </c>
      <c r="B11" s="115" t="s">
        <v>70</v>
      </c>
      <c r="C11" s="116"/>
      <c r="D11" s="120" t="s">
        <v>116</v>
      </c>
      <c r="E11" s="122" t="s">
        <v>117</v>
      </c>
    </row>
    <row r="12" spans="1:5" ht="213" customHeight="1" x14ac:dyDescent="0.2">
      <c r="A12" s="99">
        <v>11</v>
      </c>
      <c r="B12" s="123" t="s">
        <v>71</v>
      </c>
      <c r="C12" s="124" t="s">
        <v>72</v>
      </c>
      <c r="D12" s="120" t="s">
        <v>118</v>
      </c>
      <c r="E12" s="122" t="s">
        <v>119</v>
      </c>
    </row>
    <row r="13" spans="1:5" ht="78.599999999999994" customHeight="1" x14ac:dyDescent="0.2">
      <c r="A13" s="103">
        <v>12</v>
      </c>
      <c r="B13" s="118" t="s">
        <v>73</v>
      </c>
      <c r="C13" s="116"/>
      <c r="D13" s="120" t="s">
        <v>74</v>
      </c>
      <c r="E13" s="122" t="s">
        <v>120</v>
      </c>
    </row>
    <row r="14" spans="1:5" ht="72.599999999999994" customHeight="1" x14ac:dyDescent="0.2">
      <c r="A14" s="99">
        <v>13</v>
      </c>
      <c r="B14" s="118" t="s">
        <v>75</v>
      </c>
      <c r="C14" s="116"/>
      <c r="D14" s="120" t="s">
        <v>121</v>
      </c>
      <c r="E14" s="122" t="s">
        <v>122</v>
      </c>
    </row>
    <row r="15" spans="1:5" ht="84.6" customHeight="1" x14ac:dyDescent="0.2">
      <c r="A15" s="99">
        <v>14</v>
      </c>
      <c r="B15" s="118" t="s">
        <v>76</v>
      </c>
      <c r="C15" s="116"/>
      <c r="D15" s="120" t="s">
        <v>123</v>
      </c>
      <c r="E15" s="122" t="s">
        <v>124</v>
      </c>
    </row>
    <row r="16" spans="1:5" ht="93.6" customHeight="1" x14ac:dyDescent="0.2">
      <c r="A16" s="103">
        <v>15</v>
      </c>
      <c r="B16" s="118" t="s">
        <v>77</v>
      </c>
      <c r="C16" s="116"/>
      <c r="D16" s="125" t="s">
        <v>125</v>
      </c>
      <c r="E16" s="122" t="s">
        <v>126</v>
      </c>
    </row>
    <row r="17" spans="1:5" ht="70.150000000000006" customHeight="1" x14ac:dyDescent="0.2">
      <c r="A17" s="99">
        <v>16</v>
      </c>
      <c r="B17" s="115" t="s">
        <v>78</v>
      </c>
      <c r="C17" s="116"/>
      <c r="D17" s="120" t="s">
        <v>127</v>
      </c>
      <c r="E17" s="122" t="s">
        <v>128</v>
      </c>
    </row>
    <row r="18" spans="1:5" ht="109.9" customHeight="1" x14ac:dyDescent="0.2">
      <c r="A18" s="99">
        <v>17</v>
      </c>
      <c r="B18" s="118" t="s">
        <v>81</v>
      </c>
      <c r="C18" s="127"/>
      <c r="D18" s="128" t="s">
        <v>82</v>
      </c>
      <c r="E18" s="111" t="s">
        <v>129</v>
      </c>
    </row>
    <row r="19" spans="1:5" ht="105" customHeight="1" x14ac:dyDescent="0.2">
      <c r="A19" s="103">
        <v>18</v>
      </c>
      <c r="B19" s="129" t="s">
        <v>50</v>
      </c>
      <c r="C19" s="113" t="s">
        <v>51</v>
      </c>
      <c r="D19" s="130" t="s">
        <v>52</v>
      </c>
      <c r="E19" s="131" t="s">
        <v>130</v>
      </c>
    </row>
    <row r="20" spans="1:5" ht="78.599999999999994" customHeight="1" x14ac:dyDescent="0.2">
      <c r="A20" s="99">
        <v>19</v>
      </c>
      <c r="B20" s="125" t="s">
        <v>53</v>
      </c>
      <c r="C20" s="132"/>
      <c r="D20" s="117" t="s">
        <v>54</v>
      </c>
      <c r="E20" s="111" t="s">
        <v>131</v>
      </c>
    </row>
    <row r="21" spans="1:5" ht="73.150000000000006" customHeight="1" x14ac:dyDescent="0.2">
      <c r="A21" s="99">
        <v>20</v>
      </c>
      <c r="B21" s="129" t="s">
        <v>55</v>
      </c>
      <c r="C21" s="133"/>
      <c r="D21" s="134" t="s">
        <v>132</v>
      </c>
      <c r="E21" s="111" t="s">
        <v>133</v>
      </c>
    </row>
    <row r="22" spans="1:5" ht="366" customHeight="1" x14ac:dyDescent="0.2">
      <c r="A22" s="103">
        <v>21</v>
      </c>
      <c r="B22" s="135" t="s">
        <v>58</v>
      </c>
      <c r="C22" s="136" t="s">
        <v>134</v>
      </c>
      <c r="D22" s="106" t="s">
        <v>135</v>
      </c>
      <c r="E22" s="137" t="s">
        <v>136</v>
      </c>
    </row>
    <row r="23" spans="1:5" ht="316.14999999999998" customHeight="1" x14ac:dyDescent="0.2">
      <c r="A23" s="99">
        <v>22</v>
      </c>
      <c r="B23" s="125" t="s">
        <v>59</v>
      </c>
      <c r="C23" s="138" t="s">
        <v>137</v>
      </c>
      <c r="D23" s="139">
        <v>75</v>
      </c>
      <c r="E23" s="137" t="s">
        <v>136</v>
      </c>
    </row>
    <row r="24" spans="1:5" ht="310.89999999999998" customHeight="1" x14ac:dyDescent="0.2">
      <c r="A24" s="99">
        <v>23</v>
      </c>
      <c r="B24" s="129" t="s">
        <v>60</v>
      </c>
      <c r="C24" s="113" t="s">
        <v>138</v>
      </c>
      <c r="D24" s="140">
        <v>90</v>
      </c>
      <c r="E24" s="141" t="s">
        <v>136</v>
      </c>
    </row>
    <row r="25" spans="1:5" ht="408.6" customHeight="1" x14ac:dyDescent="0.2">
      <c r="A25" s="103">
        <v>24</v>
      </c>
      <c r="B25" s="129" t="s">
        <v>61</v>
      </c>
      <c r="C25" s="113" t="s">
        <v>139</v>
      </c>
      <c r="D25" s="140">
        <v>290</v>
      </c>
      <c r="E25" s="142" t="s">
        <v>140</v>
      </c>
    </row>
    <row r="26" spans="1:5" ht="180.6" customHeight="1" x14ac:dyDescent="0.2">
      <c r="A26" s="99">
        <v>25</v>
      </c>
      <c r="B26" s="129" t="s">
        <v>62</v>
      </c>
      <c r="C26" s="113" t="s">
        <v>63</v>
      </c>
      <c r="D26" s="113" t="s">
        <v>64</v>
      </c>
      <c r="E26" s="143" t="s">
        <v>65</v>
      </c>
    </row>
    <row r="27" spans="1:5" ht="70.5" customHeight="1" x14ac:dyDescent="0.2">
      <c r="A27" s="144"/>
      <c r="B27" s="118"/>
      <c r="C27" s="127"/>
      <c r="D27" s="128"/>
      <c r="E27" s="111"/>
    </row>
  </sheetData>
  <hyperlinks>
    <hyperlink ref="E22" r:id="rId1" xr:uid="{E466215A-1625-478F-B87C-62B9A5B27020}"/>
    <hyperlink ref="E23" r:id="rId2" xr:uid="{C5725AD6-0A7F-4563-BCA3-5C9EA65D973B}"/>
    <hyperlink ref="E24" r:id="rId3" xr:uid="{CA032E91-55CB-49EE-803C-A26C8FA94598}"/>
    <hyperlink ref="E25" r:id="rId4" xr:uid="{2BEA44E5-8038-418A-9713-B3EAECA5F79A}"/>
  </hyperlink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L40"/>
  <sheetViews>
    <sheetView workbookViewId="0">
      <selection activeCell="L10" sqref="L10"/>
    </sheetView>
  </sheetViews>
  <sheetFormatPr defaultColWidth="12.5703125" defaultRowHeight="15" customHeight="1" x14ac:dyDescent="0.2"/>
  <cols>
    <col min="1" max="1" width="33.28515625" customWidth="1"/>
    <col min="2" max="5" width="23.85546875" customWidth="1"/>
    <col min="6" max="6" width="12.5703125" customWidth="1"/>
  </cols>
  <sheetData>
    <row r="1" spans="1:12" ht="15.75" customHeight="1" x14ac:dyDescent="0.2">
      <c r="A1" s="13" t="s">
        <v>11</v>
      </c>
      <c r="B1" s="14" t="s">
        <v>83</v>
      </c>
      <c r="C1" s="14" t="s">
        <v>84</v>
      </c>
      <c r="D1" s="14" t="s">
        <v>85</v>
      </c>
      <c r="E1" s="14" t="s">
        <v>86</v>
      </c>
      <c r="F1" s="15"/>
      <c r="G1" s="15"/>
      <c r="H1" s="15"/>
      <c r="I1" s="15"/>
      <c r="J1" s="15"/>
      <c r="K1" s="15"/>
      <c r="L1" s="15"/>
    </row>
    <row r="2" spans="1:12" ht="40.5" customHeight="1" x14ac:dyDescent="0.2">
      <c r="A2" s="20" t="s">
        <v>24</v>
      </c>
      <c r="B2" s="27"/>
      <c r="C2" s="27"/>
      <c r="D2" s="27"/>
      <c r="E2" s="34"/>
      <c r="F2" s="15"/>
      <c r="G2" s="15"/>
      <c r="H2" s="15"/>
      <c r="I2" s="15"/>
      <c r="J2" s="15"/>
      <c r="K2" s="15"/>
      <c r="L2" s="15"/>
    </row>
    <row r="3" spans="1:12" ht="61.5" customHeight="1" x14ac:dyDescent="0.2">
      <c r="A3" s="20"/>
      <c r="B3" s="27"/>
      <c r="C3" s="27"/>
      <c r="D3" s="27"/>
      <c r="E3" s="34"/>
      <c r="F3" s="15"/>
      <c r="G3" s="15"/>
      <c r="H3" s="15"/>
      <c r="I3" s="15"/>
      <c r="J3" s="15"/>
      <c r="K3" s="15"/>
      <c r="L3" s="15"/>
    </row>
    <row r="4" spans="1:12" ht="44.25" customHeight="1" x14ac:dyDescent="0.2">
      <c r="A4" s="20"/>
      <c r="B4" s="27"/>
      <c r="C4" s="27"/>
      <c r="D4" s="27"/>
      <c r="E4" s="34"/>
      <c r="F4" s="15"/>
      <c r="G4" s="15"/>
      <c r="H4" s="15"/>
      <c r="I4" s="15"/>
      <c r="J4" s="15"/>
      <c r="K4" s="15"/>
      <c r="L4" s="15"/>
    </row>
    <row r="5" spans="1:12" ht="36" customHeight="1" x14ac:dyDescent="0.2">
      <c r="A5" s="20"/>
      <c r="B5" s="27"/>
      <c r="C5" s="27"/>
      <c r="D5" s="27"/>
      <c r="E5" s="34"/>
      <c r="F5" s="15"/>
      <c r="G5" s="169" t="s">
        <v>87</v>
      </c>
      <c r="H5" s="170"/>
      <c r="I5" s="170"/>
      <c r="J5" s="170"/>
      <c r="K5" s="170"/>
      <c r="L5" s="15"/>
    </row>
    <row r="6" spans="1:12" ht="39.75" customHeight="1" x14ac:dyDescent="0.2">
      <c r="A6" s="20"/>
      <c r="B6" s="27"/>
      <c r="C6" s="27"/>
      <c r="D6" s="27"/>
      <c r="E6" s="34"/>
      <c r="F6" s="15"/>
      <c r="G6" s="170"/>
      <c r="H6" s="170"/>
      <c r="I6" s="170"/>
      <c r="J6" s="170"/>
      <c r="K6" s="170"/>
      <c r="L6" s="15"/>
    </row>
    <row r="7" spans="1:12" ht="39.75" customHeight="1" x14ac:dyDescent="0.2">
      <c r="A7" s="20"/>
      <c r="B7" s="27"/>
      <c r="C7" s="27"/>
      <c r="D7" s="27"/>
      <c r="E7" s="34"/>
      <c r="F7" s="15"/>
      <c r="G7" s="170"/>
      <c r="H7" s="170"/>
      <c r="I7" s="170"/>
      <c r="J7" s="170"/>
      <c r="K7" s="170"/>
      <c r="L7" s="15"/>
    </row>
    <row r="8" spans="1:12" ht="44.25" customHeight="1" x14ac:dyDescent="0.2">
      <c r="A8" s="20"/>
      <c r="B8" s="27"/>
      <c r="C8" s="27"/>
      <c r="D8" s="27"/>
      <c r="E8" s="34"/>
      <c r="F8" s="15"/>
      <c r="G8" s="170"/>
      <c r="H8" s="170"/>
      <c r="I8" s="170"/>
      <c r="J8" s="170"/>
      <c r="K8" s="170"/>
      <c r="L8" s="15"/>
    </row>
    <row r="9" spans="1:12" ht="45.75" customHeight="1" x14ac:dyDescent="0.2">
      <c r="A9" s="20"/>
      <c r="B9" s="27"/>
      <c r="C9" s="27"/>
      <c r="D9" s="27"/>
      <c r="E9" s="34"/>
      <c r="F9" s="15"/>
      <c r="G9" s="170"/>
      <c r="H9" s="170"/>
      <c r="I9" s="170"/>
      <c r="J9" s="170"/>
      <c r="K9" s="170"/>
      <c r="L9" s="15"/>
    </row>
    <row r="10" spans="1:12" ht="41.25" customHeight="1" x14ac:dyDescent="0.2">
      <c r="A10" s="20"/>
      <c r="B10" s="27"/>
      <c r="C10" s="27"/>
      <c r="D10" s="27"/>
      <c r="E10" s="34"/>
      <c r="F10" s="15"/>
      <c r="G10" s="15"/>
      <c r="H10" s="15"/>
      <c r="I10" s="15"/>
      <c r="J10" s="15"/>
      <c r="K10" s="15"/>
      <c r="L10" s="15"/>
    </row>
    <row r="11" spans="1:12" ht="38.25" customHeight="1" x14ac:dyDescent="0.2">
      <c r="A11" s="20"/>
      <c r="B11" s="27"/>
      <c r="C11" s="27"/>
      <c r="D11" s="27"/>
      <c r="E11" s="34"/>
      <c r="F11" s="15"/>
      <c r="G11" s="15"/>
      <c r="H11" s="15"/>
      <c r="I11" s="15"/>
      <c r="J11" s="15"/>
      <c r="K11" s="15"/>
      <c r="L11" s="15"/>
    </row>
    <row r="12" spans="1:12" ht="36" customHeight="1" x14ac:dyDescent="0.2">
      <c r="A12" s="20"/>
      <c r="B12" s="27"/>
      <c r="C12" s="27"/>
      <c r="D12" s="27"/>
      <c r="E12" s="34"/>
      <c r="F12" s="15"/>
      <c r="G12" s="15"/>
      <c r="H12" s="15"/>
      <c r="I12" s="15"/>
      <c r="J12" s="15"/>
      <c r="K12" s="15"/>
      <c r="L12" s="15"/>
    </row>
    <row r="13" spans="1:12" ht="36.75" customHeight="1" x14ac:dyDescent="0.2">
      <c r="A13" s="20"/>
      <c r="B13" s="27"/>
      <c r="C13" s="27"/>
      <c r="D13" s="27"/>
      <c r="E13" s="34"/>
      <c r="F13" s="15"/>
      <c r="G13" s="15"/>
      <c r="H13" s="15"/>
      <c r="I13" s="15"/>
      <c r="J13" s="15"/>
      <c r="K13" s="15"/>
      <c r="L13" s="15"/>
    </row>
    <row r="14" spans="1:12" ht="49.5" customHeight="1" x14ac:dyDescent="0.2">
      <c r="A14" s="20"/>
      <c r="B14" s="27"/>
      <c r="C14" s="27"/>
      <c r="D14" s="27"/>
      <c r="E14" s="34"/>
      <c r="F14" s="15"/>
      <c r="G14" s="15"/>
      <c r="H14" s="15"/>
      <c r="I14" s="15"/>
      <c r="J14" s="15"/>
      <c r="K14" s="15"/>
      <c r="L14" s="15"/>
    </row>
    <row r="15" spans="1:12" ht="63.75" customHeight="1" x14ac:dyDescent="0.2">
      <c r="A15" s="20"/>
      <c r="B15" s="27"/>
      <c r="C15" s="27"/>
      <c r="D15" s="27"/>
      <c r="E15" s="34"/>
      <c r="F15" s="15"/>
      <c r="G15" s="15"/>
      <c r="H15" s="15"/>
      <c r="I15" s="15"/>
      <c r="J15" s="15"/>
      <c r="K15" s="15"/>
      <c r="L15" s="15"/>
    </row>
    <row r="16" spans="1:12" ht="15.75" customHeight="1" x14ac:dyDescent="0.2">
      <c r="A16" s="7"/>
      <c r="B16" s="11"/>
      <c r="C16" s="11"/>
      <c r="D16" s="11"/>
      <c r="E16" s="16"/>
      <c r="F16" s="15"/>
      <c r="G16" s="15"/>
      <c r="H16" s="15"/>
      <c r="I16" s="15"/>
      <c r="J16" s="15"/>
      <c r="K16" s="15"/>
      <c r="L16" s="15"/>
    </row>
    <row r="17" spans="1:12" ht="15.75" customHeight="1" x14ac:dyDescent="0.2">
      <c r="A17" s="7"/>
      <c r="B17" s="11"/>
      <c r="C17" s="11"/>
      <c r="D17" s="11"/>
      <c r="E17" s="16"/>
      <c r="F17" s="15"/>
      <c r="G17" s="15"/>
      <c r="H17" s="15"/>
      <c r="I17" s="15"/>
      <c r="J17" s="15"/>
      <c r="K17" s="15"/>
      <c r="L17" s="15"/>
    </row>
    <row r="18" spans="1:12" ht="15.75" customHeight="1" x14ac:dyDescent="0.2">
      <c r="A18" s="7"/>
      <c r="B18" s="11"/>
      <c r="C18" s="11"/>
      <c r="D18" s="11"/>
      <c r="E18" s="16"/>
      <c r="F18" s="15"/>
      <c r="G18" s="15"/>
      <c r="H18" s="15"/>
      <c r="I18" s="15"/>
      <c r="J18" s="15"/>
      <c r="K18" s="15"/>
      <c r="L18" s="15"/>
    </row>
    <row r="19" spans="1:12" ht="15.75" customHeight="1" x14ac:dyDescent="0.2">
      <c r="A19" s="7"/>
      <c r="B19" s="11"/>
      <c r="C19" s="11"/>
      <c r="D19" s="11"/>
      <c r="E19" s="16"/>
      <c r="F19" s="15"/>
      <c r="G19" s="15"/>
      <c r="H19" s="15"/>
      <c r="I19" s="15"/>
      <c r="J19" s="15"/>
      <c r="K19" s="15"/>
      <c r="L19" s="15"/>
    </row>
    <row r="20" spans="1:12" ht="15.75" customHeight="1" x14ac:dyDescent="0.2">
      <c r="A20" s="7"/>
      <c r="B20" s="11"/>
      <c r="C20" s="11"/>
      <c r="D20" s="11"/>
      <c r="E20" s="16"/>
      <c r="F20" s="15"/>
      <c r="G20" s="15"/>
      <c r="H20" s="15"/>
      <c r="I20" s="15"/>
      <c r="J20" s="15"/>
      <c r="K20" s="15"/>
      <c r="L20" s="15"/>
    </row>
    <row r="21" spans="1:12" ht="15.75" customHeight="1" x14ac:dyDescent="0.2">
      <c r="A21" s="7"/>
      <c r="B21" s="11"/>
      <c r="C21" s="11"/>
      <c r="D21" s="11"/>
      <c r="E21" s="16"/>
      <c r="F21" s="15"/>
      <c r="G21" s="15"/>
      <c r="H21" s="15"/>
      <c r="I21" s="15"/>
      <c r="J21" s="15"/>
      <c r="K21" s="15"/>
      <c r="L21" s="15"/>
    </row>
    <row r="22" spans="1:12" ht="15.75" customHeight="1" x14ac:dyDescent="0.2">
      <c r="A22" s="7"/>
      <c r="B22" s="11"/>
      <c r="C22" s="11"/>
      <c r="D22" s="11"/>
      <c r="E22" s="16"/>
      <c r="F22" s="15"/>
      <c r="G22" s="15"/>
      <c r="H22" s="15"/>
      <c r="I22" s="15"/>
      <c r="J22" s="15"/>
      <c r="K22" s="15"/>
      <c r="L22" s="15"/>
    </row>
    <row r="23" spans="1:12" ht="15.75" customHeight="1" x14ac:dyDescent="0.2">
      <c r="A23" s="7"/>
      <c r="B23" s="11"/>
      <c r="C23" s="11"/>
      <c r="D23" s="11"/>
      <c r="E23" s="16"/>
      <c r="F23" s="15"/>
      <c r="G23" s="15"/>
      <c r="H23" s="15"/>
      <c r="I23" s="15"/>
      <c r="J23" s="15"/>
      <c r="K23" s="15"/>
      <c r="L23" s="15"/>
    </row>
    <row r="24" spans="1:12" ht="15.75" customHeight="1" x14ac:dyDescent="0.2">
      <c r="A24" s="7"/>
      <c r="B24" s="11"/>
      <c r="C24" s="11"/>
      <c r="D24" s="11"/>
      <c r="E24" s="16"/>
      <c r="F24" s="15"/>
      <c r="G24" s="15"/>
      <c r="H24" s="15"/>
      <c r="I24" s="15"/>
      <c r="J24" s="15"/>
      <c r="K24" s="15"/>
      <c r="L24" s="15"/>
    </row>
    <row r="25" spans="1:12" ht="15.75" customHeight="1" x14ac:dyDescent="0.2">
      <c r="A25" s="7"/>
      <c r="B25" s="11"/>
      <c r="C25" s="11"/>
      <c r="D25" s="11"/>
      <c r="E25" s="16"/>
      <c r="F25" s="15"/>
      <c r="G25" s="15"/>
      <c r="H25" s="15"/>
      <c r="I25" s="15"/>
      <c r="J25" s="15"/>
      <c r="K25" s="15"/>
      <c r="L25" s="15"/>
    </row>
    <row r="26" spans="1:12" ht="15.75" customHeight="1" x14ac:dyDescent="0.2">
      <c r="A26" s="7"/>
      <c r="B26" s="11"/>
      <c r="C26" s="11"/>
      <c r="D26" s="11"/>
      <c r="E26" s="16"/>
      <c r="F26" s="15"/>
      <c r="G26" s="15"/>
      <c r="H26" s="15"/>
      <c r="I26" s="15"/>
      <c r="J26" s="15"/>
      <c r="K26" s="15"/>
      <c r="L26" s="15"/>
    </row>
    <row r="27" spans="1:12" ht="15.75" customHeight="1" x14ac:dyDescent="0.2">
      <c r="A27" s="7"/>
      <c r="B27" s="11"/>
      <c r="C27" s="11"/>
      <c r="D27" s="11"/>
      <c r="E27" s="16"/>
      <c r="F27" s="15"/>
      <c r="G27" s="15"/>
      <c r="H27" s="15"/>
      <c r="I27" s="15"/>
      <c r="J27" s="15"/>
      <c r="K27" s="15"/>
      <c r="L27" s="15"/>
    </row>
    <row r="28" spans="1:12" ht="15.75" customHeight="1" x14ac:dyDescent="0.2">
      <c r="A28" s="7"/>
      <c r="B28" s="11"/>
      <c r="C28" s="11"/>
      <c r="D28" s="11"/>
      <c r="E28" s="16"/>
      <c r="F28" s="15"/>
      <c r="G28" s="15"/>
      <c r="H28" s="15"/>
      <c r="I28" s="15"/>
      <c r="J28" s="15"/>
      <c r="K28" s="15"/>
      <c r="L28" s="15"/>
    </row>
    <row r="29" spans="1:12" ht="15.75" customHeight="1" x14ac:dyDescent="0.2">
      <c r="A29" s="7"/>
      <c r="B29" s="11"/>
      <c r="C29" s="11"/>
      <c r="D29" s="11"/>
      <c r="E29" s="16"/>
      <c r="F29" s="15"/>
      <c r="G29" s="15"/>
      <c r="H29" s="15"/>
      <c r="I29" s="15"/>
      <c r="J29" s="15"/>
      <c r="K29" s="15"/>
      <c r="L29" s="15"/>
    </row>
    <row r="30" spans="1:12" ht="15.75" customHeight="1" x14ac:dyDescent="0.2">
      <c r="A30" s="7"/>
      <c r="B30" s="11"/>
      <c r="C30" s="11"/>
      <c r="D30" s="11"/>
      <c r="E30" s="16"/>
      <c r="F30" s="15"/>
      <c r="G30" s="15"/>
      <c r="H30" s="15"/>
      <c r="I30" s="15"/>
      <c r="J30" s="15"/>
      <c r="K30" s="15"/>
      <c r="L30" s="15"/>
    </row>
    <row r="31" spans="1:12" ht="15.75" customHeight="1" x14ac:dyDescent="0.2">
      <c r="A31" s="7"/>
      <c r="B31" s="11"/>
      <c r="C31" s="11"/>
      <c r="D31" s="11"/>
      <c r="E31" s="16"/>
      <c r="F31" s="15"/>
      <c r="G31" s="15"/>
      <c r="H31" s="15"/>
      <c r="I31" s="15"/>
      <c r="J31" s="15"/>
      <c r="K31" s="15"/>
      <c r="L31" s="15"/>
    </row>
    <row r="32" spans="1:12" ht="15.75" customHeight="1" x14ac:dyDescent="0.2">
      <c r="A32" s="7"/>
      <c r="B32" s="11"/>
      <c r="C32" s="11"/>
      <c r="D32" s="11"/>
      <c r="E32" s="16"/>
      <c r="F32" s="15"/>
      <c r="G32" s="15"/>
      <c r="H32" s="15"/>
      <c r="I32" s="15"/>
      <c r="J32" s="15"/>
      <c r="K32" s="15"/>
      <c r="L32" s="15"/>
    </row>
    <row r="33" spans="1:12" ht="15.75" customHeight="1" x14ac:dyDescent="0.2">
      <c r="A33" s="7"/>
      <c r="B33" s="11"/>
      <c r="C33" s="11"/>
      <c r="D33" s="11"/>
      <c r="E33" s="16"/>
      <c r="F33" s="15"/>
      <c r="G33" s="15"/>
      <c r="H33" s="15"/>
      <c r="I33" s="15"/>
      <c r="J33" s="15"/>
      <c r="K33" s="15"/>
      <c r="L33" s="15"/>
    </row>
    <row r="34" spans="1:12" ht="15.75" customHeight="1" x14ac:dyDescent="0.2">
      <c r="A34" s="7"/>
      <c r="B34" s="11"/>
      <c r="C34" s="11"/>
      <c r="D34" s="11"/>
      <c r="E34" s="16"/>
      <c r="F34" s="15"/>
      <c r="G34" s="15"/>
      <c r="H34" s="15"/>
      <c r="I34" s="15"/>
      <c r="J34" s="15"/>
      <c r="K34" s="15"/>
      <c r="L34" s="15"/>
    </row>
    <row r="35" spans="1:12" ht="15.75" customHeight="1" x14ac:dyDescent="0.2">
      <c r="A35" s="7"/>
      <c r="B35" s="11"/>
      <c r="C35" s="11"/>
      <c r="D35" s="11"/>
      <c r="E35" s="16"/>
      <c r="F35" s="15"/>
      <c r="G35" s="15"/>
      <c r="H35" s="15"/>
      <c r="I35" s="15"/>
      <c r="J35" s="15"/>
      <c r="K35" s="15"/>
      <c r="L35" s="15"/>
    </row>
    <row r="36" spans="1:12" ht="15.75" customHeight="1" x14ac:dyDescent="0.2">
      <c r="A36" s="7"/>
      <c r="B36" s="11"/>
      <c r="C36" s="11"/>
      <c r="D36" s="11"/>
      <c r="E36" s="16"/>
      <c r="F36" s="15"/>
      <c r="G36" s="15"/>
      <c r="H36" s="15"/>
      <c r="I36" s="15"/>
      <c r="J36" s="15"/>
      <c r="K36" s="15"/>
      <c r="L36" s="15"/>
    </row>
    <row r="37" spans="1:12" ht="15.75" customHeight="1" x14ac:dyDescent="0.2">
      <c r="A37" s="7"/>
      <c r="B37" s="11"/>
      <c r="C37" s="11"/>
      <c r="D37" s="11"/>
      <c r="E37" s="16"/>
      <c r="F37" s="15"/>
      <c r="G37" s="15"/>
      <c r="H37" s="15"/>
      <c r="I37" s="15"/>
      <c r="J37" s="15"/>
      <c r="K37" s="15"/>
      <c r="L37" s="15"/>
    </row>
    <row r="38" spans="1:12" ht="15.75" customHeight="1" x14ac:dyDescent="0.2">
      <c r="A38" s="7"/>
      <c r="B38" s="11"/>
      <c r="C38" s="11"/>
      <c r="D38" s="11"/>
      <c r="E38" s="16"/>
      <c r="F38" s="15"/>
      <c r="G38" s="15"/>
      <c r="H38" s="15"/>
      <c r="I38" s="15"/>
      <c r="J38" s="15"/>
      <c r="K38" s="15"/>
      <c r="L38" s="15"/>
    </row>
    <row r="39" spans="1:12" ht="15.75" customHeight="1" x14ac:dyDescent="0.2">
      <c r="A39" s="7"/>
      <c r="B39" s="11"/>
      <c r="C39" s="11"/>
      <c r="D39" s="11"/>
      <c r="E39" s="16"/>
      <c r="F39" s="15"/>
      <c r="G39" s="15"/>
      <c r="H39" s="15"/>
      <c r="I39" s="15"/>
      <c r="J39" s="15"/>
      <c r="K39" s="15"/>
      <c r="L39" s="15"/>
    </row>
    <row r="40" spans="1:12" ht="15.75" customHeight="1" x14ac:dyDescent="0.2">
      <c r="A40" s="7"/>
      <c r="B40" s="11"/>
      <c r="C40" s="11"/>
      <c r="D40" s="11"/>
      <c r="E40" s="16"/>
      <c r="F40" s="15"/>
      <c r="G40" s="15"/>
      <c r="H40" s="15"/>
      <c r="I40" s="15"/>
      <c r="J40" s="15"/>
      <c r="K40" s="15"/>
      <c r="L40" s="15"/>
    </row>
  </sheetData>
  <mergeCells count="1">
    <mergeCell ref="G5:K9"/>
  </mergeCells>
  <printOptions horizontalCentered="1" gridLines="1"/>
  <pageMargins left="0.7" right="0.7" top="0.75" bottom="0.75" header="0" footer="0"/>
  <pageSetup paperSize="9" pageOrder="overThenDown" orientation="landscape" cellComments="atEnd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'Harmonogram i budżet'!$B$7:$B$48</xm:f>
          </x14:formula1>
          <xm:sqref>A2:A40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520F14760F634CAF5923226A8D323B" ma:contentTypeVersion="13" ma:contentTypeDescription="Utwórz nowy dokument." ma:contentTypeScope="" ma:versionID="0aa22c1ad53b6c1a987c20d2e88dd45c">
  <xsd:schema xmlns:xsd="http://www.w3.org/2001/XMLSchema" xmlns:xs="http://www.w3.org/2001/XMLSchema" xmlns:p="http://schemas.microsoft.com/office/2006/metadata/properties" xmlns:ns2="25af264c-f1b5-46ec-b542-c4d7afdcee43" xmlns:ns3="d68d7734-cc80-4c16-8015-9073a9a781f3" targetNamespace="http://schemas.microsoft.com/office/2006/metadata/properties" ma:root="true" ma:fieldsID="cd9132ec2dda45e5779ee23505692558" ns2:_="" ns3:_="">
    <xsd:import namespace="25af264c-f1b5-46ec-b542-c4d7afdcee43"/>
    <xsd:import namespace="d68d7734-cc80-4c16-8015-9073a9a781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f264c-f1b5-46ec-b542-c4d7afdcee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i obrazów" ma:readOnly="false" ma:fieldId="{5cf76f15-5ced-4ddc-b409-7134ff3c332f}" ma:taxonomyMulti="true" ma:sspId="8a1c14d2-f28b-4877-82bf-a6d428e72c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8d7734-cc80-4c16-8015-9073a9a781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04fdd0a-340f-4750-9c45-7aa81729ee0f}" ma:internalName="TaxCatchAll" ma:showField="CatchAllData" ma:web="d68d7734-cc80-4c16-8015-9073a9a781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8d7734-cc80-4c16-8015-9073a9a781f3" xsi:nil="true"/>
    <lcf76f155ced4ddcb4097134ff3c332f xmlns="25af264c-f1b5-46ec-b542-c4d7afdcee4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2E1664-4FA6-4796-B438-F01E018C1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af264c-f1b5-46ec-b542-c4d7afdcee43"/>
    <ds:schemaRef ds:uri="d68d7734-cc80-4c16-8015-9073a9a781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736C85-888D-4D99-93DD-177A042D578F}">
  <ds:schemaRefs>
    <ds:schemaRef ds:uri="http://schemas.microsoft.com/office/2006/metadata/properties"/>
    <ds:schemaRef ds:uri="http://schemas.microsoft.com/office/infopath/2007/PartnerControls"/>
    <ds:schemaRef ds:uri="d68d7734-cc80-4c16-8015-9073a9a781f3"/>
    <ds:schemaRef ds:uri="25af264c-f1b5-46ec-b542-c4d7afdcee43"/>
  </ds:schemaRefs>
</ds:datastoreItem>
</file>

<file path=customXml/itemProps3.xml><?xml version="1.0" encoding="utf-8"?>
<ds:datastoreItem xmlns:ds="http://schemas.openxmlformats.org/officeDocument/2006/customXml" ds:itemID="{40F49054-2725-49FF-82B3-C6C049D425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1</vt:i4>
      </vt:variant>
    </vt:vector>
  </HeadingPairs>
  <TitlesOfParts>
    <vt:vector size="6" baseType="lpstr">
      <vt:lpstr>Robocze</vt:lpstr>
      <vt:lpstr>Harmonogram i budżet</vt:lpstr>
      <vt:lpstr>Wskaźniki jakościowe i ilościow</vt:lpstr>
      <vt:lpstr>Taryfikator</vt:lpstr>
      <vt:lpstr>Rozeznanie rynku</vt:lpstr>
      <vt:lpstr>'Wskaźniki jakościowe i ilościow'!Obszar_wydruku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Kinga Skrzyniarz</dc:creator>
  <cp:keywords/>
  <dc:description/>
  <cp:lastModifiedBy>Kinga Skrzyniarz</cp:lastModifiedBy>
  <cp:revision/>
  <dcterms:created xsi:type="dcterms:W3CDTF">2024-09-15T08:22:46Z</dcterms:created>
  <dcterms:modified xsi:type="dcterms:W3CDTF">2025-06-16T11:19:06Z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0x01010061520F14760F634CAF5923226A8D323B</vt:lpwstr>
  </property>
  <property fmtid="{D5CDD505-2E9C-101B-9397-08002B2CF9AE}" pid="3" name="MediaServiceImageTags">
    <vt:lpwstr/>
  </property>
</Properties>
</file>