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enseconsulting24-my.sharepoint.com/personal/k_skrzyniarz_senseconsulting_pl/Documents/Pulpit/WSIN III NABÓR/"/>
    </mc:Choice>
  </mc:AlternateContent>
  <xr:revisionPtr revIDLastSave="260" documentId="13_ncr:1_{E701C93B-A9A4-4EC1-BAE4-04237005594B}" xr6:coauthVersionLast="47" xr6:coauthVersionMax="47" xr10:uidLastSave="{4FE7E496-AE4F-48A8-A948-93ABCAB86E63}"/>
  <bookViews>
    <workbookView xWindow="-108" yWindow="-108" windowWidth="23256" windowHeight="12456" activeTab="2" xr2:uid="{00000000-000D-0000-FFFF-FFFF00000000}"/>
  </bookViews>
  <sheets>
    <sheet name="Robocze" sheetId="1" r:id="rId1"/>
    <sheet name="Harmonogram i budżet" sheetId="2" r:id="rId2"/>
    <sheet name="Wskaźniki jakościowe i ilościow" sheetId="3" r:id="rId3"/>
    <sheet name="Taryfikator" sheetId="4" r:id="rId4"/>
    <sheet name="Rozeznanie rynku" sheetId="5" r:id="rId5"/>
  </sheets>
  <definedNames>
    <definedName name="_xlnm.Print_Area" localSheetId="2">'Wskaźniki jakościowe i ilościow'!$A$1:$H$44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x7PHtBo/mgtEGKvQCZ1sRrbAfUqKCeKcNyGfJf0pB0E="/>
    </ext>
  </extLst>
</workbook>
</file>

<file path=xl/calcChain.xml><?xml version="1.0" encoding="utf-8"?>
<calcChain xmlns="http://schemas.openxmlformats.org/spreadsheetml/2006/main">
  <c r="E3" i="5" l="1"/>
  <c r="E4" i="5"/>
  <c r="E5" i="5"/>
  <c r="E6" i="5"/>
  <c r="E7" i="5"/>
  <c r="E8" i="5"/>
  <c r="E9" i="5"/>
  <c r="E10" i="5"/>
  <c r="E11" i="5"/>
  <c r="E12" i="5"/>
  <c r="E13" i="5"/>
  <c r="E14" i="5"/>
  <c r="E15" i="5"/>
  <c r="E2" i="5"/>
  <c r="I39" i="2"/>
  <c r="I40" i="2"/>
  <c r="I41" i="2"/>
  <c r="I42" i="2"/>
  <c r="I43" i="2"/>
  <c r="I44" i="2"/>
  <c r="I45" i="2"/>
  <c r="I46" i="2"/>
  <c r="I47" i="2"/>
  <c r="I38" i="2"/>
  <c r="A38" i="2" l="1"/>
  <c r="A39" i="2"/>
  <c r="A40" i="2"/>
  <c r="A41" i="2"/>
  <c r="A42" i="2"/>
  <c r="A43" i="2"/>
  <c r="A44" i="2"/>
  <c r="A45" i="2"/>
  <c r="A46" i="2"/>
  <c r="A47" i="2"/>
  <c r="I31" i="2"/>
  <c r="I32" i="2"/>
  <c r="I33" i="2"/>
  <c r="I34" i="2"/>
  <c r="I30" i="2"/>
  <c r="I23" i="2"/>
  <c r="I24" i="2"/>
  <c r="I25" i="2"/>
  <c r="I26" i="2"/>
  <c r="I22" i="2"/>
  <c r="I15" i="2"/>
  <c r="I16" i="2"/>
  <c r="I17" i="2"/>
  <c r="I18" i="2"/>
  <c r="I14" i="2"/>
  <c r="A10" i="2"/>
  <c r="A34" i="2"/>
  <c r="A33" i="2"/>
  <c r="A32" i="2"/>
  <c r="A31" i="2"/>
  <c r="A30" i="2"/>
  <c r="A26" i="2"/>
  <c r="A25" i="2"/>
  <c r="A24" i="2"/>
  <c r="A23" i="2"/>
  <c r="A22" i="2"/>
  <c r="A18" i="2"/>
  <c r="A17" i="2"/>
  <c r="A16" i="2"/>
  <c r="A15" i="2"/>
  <c r="A14" i="2"/>
  <c r="I10" i="2"/>
  <c r="I9" i="2"/>
  <c r="A9" i="2"/>
  <c r="I8" i="2"/>
  <c r="A8" i="2"/>
  <c r="I7" i="2"/>
  <c r="A7" i="2"/>
  <c r="I48" i="2" l="1"/>
  <c r="B52" i="2" s="1"/>
  <c r="I19" i="2"/>
  <c r="I27" i="2"/>
  <c r="I35" i="2"/>
  <c r="I11" i="2"/>
  <c r="B51" i="2" l="1"/>
  <c r="B50" i="2"/>
  <c r="B53" i="2" l="1"/>
</calcChain>
</file>

<file path=xl/sharedStrings.xml><?xml version="1.0" encoding="utf-8"?>
<sst xmlns="http://schemas.openxmlformats.org/spreadsheetml/2006/main" count="192" uniqueCount="159">
  <si>
    <t>Kategorie kosztów</t>
  </si>
  <si>
    <t>Jednostki</t>
  </si>
  <si>
    <t>n/d</t>
  </si>
  <si>
    <t>wynagrodzenia</t>
  </si>
  <si>
    <t>godzina</t>
  </si>
  <si>
    <t>usługi obce</t>
  </si>
  <si>
    <t>szt.</t>
  </si>
  <si>
    <t>materiały</t>
  </si>
  <si>
    <t>Innowacja</t>
  </si>
  <si>
    <t>Numer zespołu:</t>
  </si>
  <si>
    <t>Nr zadania</t>
  </si>
  <si>
    <t>Nazwa kosztu</t>
  </si>
  <si>
    <t>Kategoria wydatku</t>
  </si>
  <si>
    <t>Jednostka miary</t>
  </si>
  <si>
    <t>Koszt jednostkowy</t>
  </si>
  <si>
    <t>Liczba jednostek</t>
  </si>
  <si>
    <t>Koszt całkowity</t>
  </si>
  <si>
    <t>Rezultat powiązany z zadaniem</t>
  </si>
  <si>
    <t>Uzasadnienie wysokości kosztu</t>
  </si>
  <si>
    <t>Uzasadnienie zasadności kosztu</t>
  </si>
  <si>
    <t>Etap 1A: Stworzenie 1 prototypu</t>
  </si>
  <si>
    <t>RAZEM</t>
  </si>
  <si>
    <t>Etap 1B: Testowanie (wstępne) 1 prototypu</t>
  </si>
  <si>
    <t>Etap 2A: Stworzenie 2 prototypu</t>
  </si>
  <si>
    <t>Etap 2B: Testowanie (właściwe) 2 prototypu</t>
  </si>
  <si>
    <t>Etap 3: Stworzenie finalnej wersji innowacji</t>
  </si>
  <si>
    <t>RAZEM ETAP 1</t>
  </si>
  <si>
    <t>RAZEM ETAP 2</t>
  </si>
  <si>
    <t>RAZEM ETAP 3</t>
  </si>
  <si>
    <t>Wskaźniki ilościowe</t>
  </si>
  <si>
    <t>Etap 1</t>
  </si>
  <si>
    <t>Etap 2</t>
  </si>
  <si>
    <t>Etap 3</t>
  </si>
  <si>
    <t>Nazwa produktu</t>
  </si>
  <si>
    <t>Parametry</t>
  </si>
  <si>
    <t>Wskaźniki jakościowe</t>
  </si>
  <si>
    <t>Nazwa wskaźnika</t>
  </si>
  <si>
    <t>Metoda pomiaru i kryterium sukcesu</t>
  </si>
  <si>
    <t>Lp.</t>
  </si>
  <si>
    <t>Towar/Usługa</t>
  </si>
  <si>
    <t>Standard - warunki kwalifikowania wydatku na etapie oceny projektów</t>
  </si>
  <si>
    <t>Maksymalna cena rynkowa (brutto)</t>
  </si>
  <si>
    <t>Dodatkowe zalecenia IZ/ cenniki</t>
  </si>
  <si>
    <t>wynagrodzenie trenera</t>
  </si>
  <si>
    <t>Stawki uzależnione od rodzaju wymaganych kompetencji i kwalifikacji</t>
  </si>
  <si>
    <t>wynagrodzenie doradcy zawodowego</t>
  </si>
  <si>
    <t>Wydatek kwalifikowalny w przypadku posiadania kierunkowego wykształcenia wyższego. W przypadku gdy posiada on wykształcenie wyższe z innej dziedziny, alternatywą może być np. certyfikat, zaświadczenie lub inny dokument, z którego będą wynikać odpowiednie kwalifikacje umożliwiające przeprowadzenie danego wsparcia. Minimalne doświadczenie zawodowe w dziedzinie, w której prowadzone jest wsparcie nie może być krótsze niż 2 lata.</t>
  </si>
  <si>
    <t>wynagrodzenie psychologa</t>
  </si>
  <si>
    <t>Psycholog realizujący wsparcie posiada kierunkowe wykształcenie wyższe / zawodowe wymagane dla danej tematyki wsparcia umożliwiające przeprowadzenie danego wsparcia, przy czym minimalne doświadczenie zawodowe w dziedzinie, w której prowadzone jest wsparcie nie może być krótsze niż 2 lata.</t>
  </si>
  <si>
    <t>wynajem sali na spotkania indywidualne</t>
  </si>
  <si>
    <t>wynajem sali komputerowej</t>
  </si>
  <si>
    <t>Zaleca się:
 1. zachowanie zgodności z zasadą zrównoważonego rozwoju poprzez ograniczenie przekazywania materiałów w wersji papierowej na rzecz materiałów udostępnianych w formie elektronicznej. 
 2. w przypadku konieczności przygotowania materiałów dla uczestników zaleca się stosowanie papieru z recyklingu oraz innych produktów wyprodukowanych z materiałów biodegradowalnych.</t>
  </si>
  <si>
    <t>przerwa kawowa</t>
  </si>
  <si>
    <t>zimny bufet</t>
  </si>
  <si>
    <t>lunch/ obiad/ kolacja</t>
  </si>
  <si>
    <t>nocleg w kraju</t>
  </si>
  <si>
    <t>zwrot kosztów dojazdu</t>
  </si>
  <si>
    <t>Cena uzależniona od rodzaju środka transportu i odległości.</t>
  </si>
  <si>
    <t>W celu zachowania zgodności z zasadą zrównoważonego rozwoju rekomenduje się wykorzystywanie transportu szynowego, o ile na danej trasie jest dostępny a korzystanie z niego nie wymusza ponoszenia dodatkowych kosztów związanych, np. z dodatkowym noclegiem.</t>
  </si>
  <si>
    <t>Przeprowadzenie testów - wynagrodzenie specjalisty testera oprogramowania</t>
  </si>
  <si>
    <t>Budowa platformy internetowej</t>
  </si>
  <si>
    <t>Utrzymanie serwera</t>
  </si>
  <si>
    <t>Stworzenie programu/aplikacji - wynagrodzenie programisty</t>
  </si>
  <si>
    <t>Wynagrodzenie grafika komputerowego</t>
  </si>
  <si>
    <t>Wymagania:
 - bardzo dobra znajomość pakietu Adobe a w szczególności: InDesign, Photoshop, Ilustrator;
 - znajomość zagadnień związanych z projektowaniem graficznym;
 - znajomość aktualnych trendów w projektowaniu graficznym;
 - znajomość zagadnień związanych z typografią, składem publikacji i DTP;
 - znajomość podstaw fotografii cyfrowej.</t>
  </si>
  <si>
    <t>Wynagrodzenie projektanta/ designera</t>
  </si>
  <si>
    <t>Opracowanie raportu/ analiza danych/ ewaluacja</t>
  </si>
  <si>
    <t>Wydruk materiałów/ podręczników</t>
  </si>
  <si>
    <t>Nagranie filmów</t>
  </si>
  <si>
    <t>wysokość wydatku uzależniona od kwalifikacji i doświadczenia Innowatora, jednak wymagane jest nie mniej niż 2 lata doświadczenia w danym obszarze oraz wykształcenie wyższe</t>
  </si>
  <si>
    <t>max. 180 zł / godz.</t>
  </si>
  <si>
    <t>Redakcja i korekta tekstu</t>
  </si>
  <si>
    <t>Cena oferty 1</t>
  </si>
  <si>
    <t>Cena oferty 2</t>
  </si>
  <si>
    <t>Cena oferty 3</t>
  </si>
  <si>
    <t>Średnia cena</t>
  </si>
  <si>
    <t>UWAGA: oferty potwierdzające wysokość niestandardowych kosztów zbierać będziemy dopiero na etapie negocjacji</t>
  </si>
  <si>
    <t>Nazwa produktu 1</t>
  </si>
  <si>
    <t>Nazwa produktu 2</t>
  </si>
  <si>
    <t>DATA: Początek zadania</t>
  </si>
  <si>
    <t>DATA: Koniec zadania</t>
  </si>
  <si>
    <t>ZALECANE DATY ETAPÓW</t>
  </si>
  <si>
    <t>ETAP 1</t>
  </si>
  <si>
    <t>ETAP 2</t>
  </si>
  <si>
    <t>ETAP 3</t>
  </si>
  <si>
    <t>https://wynagrodzenia.pl/moja-placa/ile-zarabia-trener-w-dziale-hr 
https://www.salebiznesowe.pl/blog/post/trener-biznesu-kto-to-jakie-ma-cechy-ile-zarabia
https://pl.jooble.org/salary/trener-biznesu</t>
  </si>
  <si>
    <t>https://pl.jooble.org/salary/doradca-zawodowy 
https://praca.money.pl/wynagrodzenia/s/doradca-zawodowy/b/sektor-publiczny/
https://wynagrodzenia.pl/moja-placa/ile-zarabia-doradca-zawodowy
Wymagania dotyczące standardu oraz cen rynkowych najczęściej finansowanych w ramach danej grupy projektów, towarów lub usług dla Programu Fundusze Europejskie dla Rozwoju Społecznego 2021-2027</t>
  </si>
  <si>
    <r>
      <t xml:space="preserve">zakup materiałów biurowych dla uczestników szkolenia/lekcji/warsztatu - </t>
    </r>
    <r>
      <rPr>
        <b/>
        <u/>
        <sz val="12"/>
        <color rgb="FF000000"/>
        <rFont val="Work Sans"/>
        <charset val="238"/>
      </rPr>
      <t>działania prowadzonego w ramach testowania</t>
    </r>
  </si>
  <si>
    <r>
      <t>1. wydatek kwalifikowalny, o ile jest to uzasadnione specyfiką realizowanego projektu.
 2. wydatek kwalifikowalny, o ile przewidziane są w ramach realizowanego projektu szkolenia/warsztaty/ doradztwo -</t>
    </r>
    <r>
      <rPr>
        <b/>
        <sz val="12"/>
        <color theme="1"/>
        <rFont val="Work Sans"/>
        <charset val="238"/>
      </rPr>
      <t xml:space="preserve"> w ramach testowania.</t>
    </r>
    <r>
      <rPr>
        <sz val="12"/>
        <color theme="1"/>
        <rFont val="Work Sans"/>
        <charset val="238"/>
      </rPr>
      <t xml:space="preserve">
 3. w przypadku przygotowania materiałów w formie cyfrowej należy zapewnić ich dostępność zgodnie ze standardem info-promo, szkoleniowym, stanowiących zał. nr 2 Wytycznych.
 4. co do zasady </t>
    </r>
    <r>
      <rPr>
        <b/>
        <sz val="12"/>
        <color theme="1"/>
        <rFont val="Work Sans"/>
        <charset val="238"/>
      </rPr>
      <t>nie są kwalifikowalne tzw. gadżety o charakterze promocyjnym</t>
    </r>
    <r>
      <rPr>
        <sz val="12"/>
        <color theme="1"/>
        <rFont val="Work Sans"/>
        <charset val="238"/>
      </rPr>
      <t>.</t>
    </r>
  </si>
  <si>
    <t>Wydatek kwalifikowalny, o ile jest to uzasadnione specyfiką realizowanego projektu, a mechanika działania innowacji wymaga specyficzego narzędzia w postaci platformy - nie może być to prosta strona, na której jedynie umieszczone są produkty innowacji.</t>
  </si>
  <si>
    <t>https://www.biostat.com.pl/analiza-danych-cennik.php
http://statystyka-ankieta.pl/cennik#
https://www.analizy-statystyczne.pl/index.html</t>
  </si>
  <si>
    <t>http://taniekserowanie.pl/index.php/druk-kserowanie-czarno-biale-do-a3
https://wydrukujemy.to/druk-dokumentow/a4-210x297-mm/dwustronny-kolor/nie/nie/100/standard/1
http://www.kserocentrum.pl/drukCyfrowyKolorowy</t>
  </si>
  <si>
    <t>https://www.reklamowy-film.pl/ceny-cennik-filmow-reklamowych-produkcji-filmowej-clipy-reklamowe-spoty-promocyjne.html
https://eventmovie.pl/cennik/
https://semastudio.pl/cennik-filmow/ (przy średniej cenie brutto Basic)</t>
  </si>
  <si>
    <t>https://texter.pl/cennik/
https://korektytekstu.pl/cennik/
https://poprawiam.pl/oferta-i-cennik</t>
  </si>
  <si>
    <t>wynagrodzenie za pracę własną Innowatora/
Innowatorki</t>
  </si>
  <si>
    <t>Nazwa produktu 3</t>
  </si>
  <si>
    <t xml:space="preserve">Nazwa produktu 4 </t>
  </si>
  <si>
    <t>12 283</t>
  </si>
  <si>
    <t>8000,00 - 12 238,00 zł brutto/m-c</t>
  </si>
  <si>
    <t>3 540 - 6 820 zł brutto/mc bądź 190 zł/godzinę (wsparcie ind.) - w przypadku wsparcie grupowego stawka powinna być odpowiednio niższa</t>
  </si>
  <si>
    <t>https://wynagrodzenia.pl/moja-placa/ile-zarabia-psycholog 
https://pl.jooble.org/salary/psycholog/Pozna%C5%84
https://mycompanypolska.pl/artykul/ile-zarabia-psycholog/12656
Wymagania dotyczące standardu oraz cen rynkowych najczęściej finansowanych w ramach danej grupy projektów, towarów lub usług dla Programu Fundusze Europejskie dla Wielkopolski 2021-2027</t>
  </si>
  <si>
    <t>7 617 - 9 081 zł brutto/m-c bądź 220 zł/godzinę (wsparcie ind.) - w przypadku wsparcia grupowego stawka powinna być odpowiednio niższa</t>
  </si>
  <si>
    <t>Cena uzależniona od rodzaju wsparcia w projekcie.</t>
  </si>
  <si>
    <t xml:space="preserve">https://wynagrodzenia.pl/moja-placa/ile-zarabia-tester-oprogramowania
https://pl.jooble.org/salary/tester-oprogramowania
https://theprotocol.it/zarobki/tester-manualny </t>
  </si>
  <si>
    <t>10 110,00 - 11 714 zł</t>
  </si>
  <si>
    <t>https://soluma.pl/cenniki/cennik-tworzenia-stron-www
https://thenewlook.pl/ile-kosztuje-strona-internetowa/
https://tiny.pl/rsd5sz6jq</t>
  </si>
  <si>
    <t>3 045,00 - 13 005,00 zł</t>
  </si>
  <si>
    <t>https://www.nazwa.pl/cennik/cennik-cloudhosting/
https://www.ehost.pl/hosting_cennik.php
https://tiny.pl/7cddvvww0 (home.pl)</t>
  </si>
  <si>
    <t xml:space="preserve">150,00 zł - 450,00 zł </t>
  </si>
  <si>
    <t xml:space="preserve">https://wynagrodzenia.pl/moja-placa/ile-zarabia-programista-stanowisko-ogolne
https://theprotocol.it/zarobki/frontend-developer 
https://tiny.pl/t56zcmxc6 (https://videopoint.pl/) </t>
  </si>
  <si>
    <t>11 900,00 - 13 000,00 zł brutto</t>
  </si>
  <si>
    <t xml:space="preserve">https://wynagrodzenia.pl/moja-placa/ile-zarabia-grafik-komputerowy
https://wskz.pl/aktualnosci/ile-zarabia-grafik-komputerowy-sprawdz-aktualne-stawki-i-mozliwosci-rozwoju/ 
hhttps://dlafirm.pracuj.pl/blog/zarobki/grafik-komputerowy 
</t>
  </si>
  <si>
    <t>5 972,00 - 8 000,00 zł brutto</t>
  </si>
  <si>
    <t>https://wynagrodzenia.pl/moja-placa/ile-zarabia-ui-ux-designer
https://tiny.pl/4cjnzy1m0 (https://theprotocol.it) 
https://pl.jooble.org/salary/ux-designer</t>
  </si>
  <si>
    <t>10 700,00 - 18 585,00 zł brutto/m-c</t>
  </si>
  <si>
    <t>500 - 1000 zł brutto</t>
  </si>
  <si>
    <t>175 zł brutto - 1 050,00 zł brutto</t>
  </si>
  <si>
    <t>3 000 - 5 000 zł</t>
  </si>
  <si>
    <t>Redakcja 10-15 zł/str. normatywną 
Korekta 6-10 zł/str. normatywną</t>
  </si>
  <si>
    <t xml:space="preserve">https://posir.poznan.pl/obiekty/malta/mcsk/wynajem-sal/sala-a
https://poznan.wynajemsal.com/sale-szkoleniowe.html 
https://www.olx.pl/d/oferta/sala-warsztatowa-na-godziny-do-6-osob-centrum-warszawy-srodmiescie-CID3-ID1bscOe.html?search_reason=search%7Corganic </t>
  </si>
  <si>
    <t>cena od 50 zł brutto do ok. 90,00 zł brutto za godzinę zegarową spotkania</t>
  </si>
  <si>
    <t>śr. cena 55,35 zł brutto - 123,00 zł brutto za godzinę zegarową szkolenia</t>
  </si>
  <si>
    <t xml:space="preserve">https://centrumwspolna.pl/sale-komputerowe
https://poznan.pte.pl/wynajem-sal-poznan/sala-na-wynajem-poznan 
https://salerezerwacje.pl/sala/poznan/rat122/210 
</t>
  </si>
  <si>
    <t>Recenzje eksperckie</t>
  </si>
  <si>
    <t xml:space="preserve">https://www.archiwum.rozwojspoleczny.gov.pl/strony/dowiedz-sie-wiecej-o-programie/prawo-i-dokumenty/zasady-finansowania-programu-fers/ 
Zobacz Załącznik nr 5: Zestawienie standardu i cen rynkowych dla Programu FERS. 
</t>
  </si>
  <si>
    <t>•	wydatek kwalifikowalny, o ile jest to uzasadnione specyfiką realizowanego projektu.
•	wydatek kwalifikowalny, o ile forma wsparcia, w ramach której ma być świadczona przerwa kawowa dla tej samej grupy osób w danym dniu trwa co najmniej 2 godziny lekcyjne; w przypadku, gdy wsparcie dla tej samej grupy osób w danym dniu trwa powyżej 6 godzin lekcyjnych (tj. 6 x 45 minut) istnieje możliwość zapewnienia drugiej przerwy kawowej (nie dotyczy przypadku, gdy przewidziany jest zimny bufet) lub przerwy ciągłej.
•	obejmuje kawę, herbatę, wodę (w szklanych butelkach lub woda z dystrybutorów wody pitnej serwowana w szklanych dzbankach), mleko, cukier lub jego zamiennik, cytrynę, drobne słone lub słodkie przekąski typu paluszki lub kruche ciastka lub owoce, przy czym istnieje możliwość szerszego zakresu usługi, o ile mieści się w określonej standardem cenie rynkowej.
•	powinna uwzględniać specjalne potrzeby osób (np. wegetariańskie, bezglutenowe).
•	jedzenie i napoje serwowane są w naczyniach wielorazowego użytku, do ponownego wykorzystania, np. szklanych lub ceramicznych; nie jest dozwolone używanie plastikowych naczyń lub sztućców; w przypadku wydarzeń w plenerze istnieje możliwość wykorzystania naczyń biodegradowalnych.</t>
  </si>
  <si>
    <t>•	wydatek kwalifikowalny, o ile jest to uzasadnione specyfiką realizowanego projektu.
•	wydatek kwalifikowalny, o ile forma wsparcia, w ramach której ma być świadczony zimny bufet dla tej samej grupy osób w danym dniu trwa co najmniej 4 godziny lekcyjne (tj. 4 x 45 minut) i nie jest przewidziany lunch/obiad/przerwa kawowa. 
•	obejmuje kawę, herbatę, napój (w szklanych butelkach lub woda z dystrybutorów wody pitnej w szklanych dzbankach), mleko, cukier, cytryna,  drobne słone lub słodkie przekąski typu paluszki lub kruche ciastka lub owoce, kanapki, przekąski koktajlowe, przy czym istnieje możliwość szerszego zakresu usługi, o ile mieści się w określonej standardem cenie rynkowej. 
•	powinien uwzględniać specjalne potrzeby osób (np. wegetariańskie, bezglutenowe).
•	jedzenie i napoje serwowane są w naczyniach wielorazowego użytku, do ponownego wykorzystania, np. szklanych lub ceramicznych; nie jest dozwolone używanie plastikowych naczyń lub sztućców; w przypadku wydarzeń w plenerze istnieje możliwość wykorzystania naczyń biodegradowalnych.</t>
  </si>
  <si>
    <t>75,00 zł brutto</t>
  </si>
  <si>
    <t>Jednorazowa – 43,00 zł brutto
Ciągła – 62,00 zł brutto</t>
  </si>
  <si>
    <t>•	wydatek kwalifikowalny, o ile jest to uzasadnione specyfiką realizowanego projektu.
•	obejmuje dwa dania (zupa i drugie danie) oraz napój (w szklanych butelkach lub woda z dystrybutora wody pitnej w szklanych dzbankach), przy czym istnieje możliwość szerszego zakresu usługi, o ile mieści się w określonej standardem cenie rynkowej. 
•	kwalifikowalny jest posiłek specjalny (np. bezglutenowy, bez laktozy, koszerny), w szczególności jeśli zgłoszone zostały specjalne potrzeby uczestników projektu.
•	jedzenie i napoje serwowane są w naczyniach wielorazowego użytku, do ponownego wykorzystania, np. szklanych lub ceramicznych; nie jest dozwolone używanie plastikowych naczyń lub sztućców; w przypadku wydarzeń w plenerze istnieje możliwość wykorzystania naczyń biodegradalnych.
•	w przypadku lunchu/obiadu wydatek kwalifikowalny, o ile wsparcie dla tej samej grupy osób w danym dniu trwa co najmniej 6 godzin lekcyjnych (tj. 6 x 45 minut).
•	w przypadku kolacji wydatek kwalifikowalny, o ile finansowana jest równocześnie usługa noclegowa.</t>
  </si>
  <si>
    <t>90,00 zł brutto</t>
  </si>
  <si>
    <t>•	wydatek kwalifikowalny, o ile jest to uzasadnione specyfiką realizowanego projektu.
•	możliwość zagwarantowania noclegu dotyczy uczestników, którzy posiadają miejsce zamieszkania w miejscowości innej niż ta miejscowość, w której odbywa się wsparcie.
•	wydatek nie stanowi kosztu kwalifikowalnego, gdy udział w szkoleniu odbywa się w trakcie godzin pracy i w mieście, w którym znajduje się miejsce pracy pracownika, będącego uczestnikiem projektu.
•	wydatek kwalifikowalny, o ile wsparcie (np. szkolenie, spotkanie) dla tej samej grupy osób trwa co najmniej 2 dni, z zastrzeżeniem że w przypadku wsparcia trwającego nie dłużej niż jeden dzień wydatek kwalifikowalny w sytuacji, gdy miejsce prowadzenia wsparcia jest oddalone od miejsca zamieszkania osoby w niej uczestniczącej o więcej niż 50 km (droga publiczną, a nie w linii prostej), a jednocześnie wsparcie zaczyna się przed godziną 9.00 lub kończy się po godzinie 17.00, chyba że nie ma dostępnego dojazdu publicznymi środkami transportu.
•	obejmuje nocleg w miejscu noclegowym o standardzie hotelu maksymalnie 3* wraz ze śniadaniem, przy czym istnieje możliwość szerszego zakresu usługi, o ile mieści się w określonej standardem cenie rynkowej i jest to uzasadnione celami projektu.
o	obejmuje nocleg dla 1 osoby w pokoju 1-osobowym lub nocleg dla 2 osób w pokoju 2-osobowym.</t>
  </si>
  <si>
    <t>300,00 zł brutto – nocleg w pokoju jednoosobowym
350,00 zł brutto – nocleg  w pokoju dwuosobowym</t>
  </si>
  <si>
    <t xml:space="preserve">Wydruk 5 egzemplarzy okazaowych podręcznika/materiałów o objętości 100 stron. </t>
  </si>
  <si>
    <t>1. wydatek kwalifikowalny w związku z uzasadnionymi potrzebami grupy docelowej (np. koszty dojazdów dla osób niepełnosprawnych, bezrobotnych).
2. wydatek kwalifikowalny do wysokości opłat za środki transportu publicznego szynowego lub kołowego zgodnie z cennikiem biletów II klasy obowiązującym na danym obszarze, także w przypadku korzystania ze środków transportu prywatnego (w szczególności samochodem lub taksówką) lub tam gdzie zamiast skorzystania z transportu szynowego lub kołowego uzasadnione jest skorzystanie z transportu lotniczego, jako refundacja wydatku faktycznie poniesionego do ww. wysokości.</t>
  </si>
  <si>
    <r>
      <t>Rekomendujemy zebranie 3 recenzji eksperckich. Każda z recenzji polega na: 
1.	zapoznaniu się z prototypem innowacji dla edukacji (mogą to być podręczniki, gry, scenariusze zajęć, karty pracy, modele działania),
2.	napisaniu pierwszej recenzji zawierającej profesjonalną ocenę merytoryki, innowacyjności i użyteczności materiałów dla grup docelowych, odnosząc się do poszczególnych elementów, ze wskazaniem obszarów do poprawy,
3.	następnie otrzymanie gotowego produktu (finalny produkt innowacji) i ponowna ocena, także pod kątem wprowadzenia zmian -&gt; także w formie pisemnej. 
Ostateczna recenzja powinna zatem obejmować analizę poprawności merytorycznej, innowacyjności produktu i jego potencjalnej użyteczności dla grupa docelowych i mieć formę dokumentu o</t>
    </r>
    <r>
      <rPr>
        <b/>
        <sz val="12"/>
        <color rgb="FF000000"/>
        <rFont val="Work Sans"/>
        <charset val="238"/>
      </rPr>
      <t xml:space="preserve"> objętości minimum 1 strony A4. </t>
    </r>
  </si>
  <si>
    <t xml:space="preserve">Wydatek kwalifikowalny, o ile jest to uzasadnione specyfiką realizowanego projektu, a mechanika działania innowacji wymaga specyficzego narzędzia, które wymaga testowania. </t>
  </si>
  <si>
    <t>Stawka za 1 recenzję to maksymalnie 1820 zł brutto.</t>
  </si>
  <si>
    <r>
      <t xml:space="preserve">Stawkę oszacowano na podstawie wycen od 3 potencjalnych recenzentów/ recenzentek. 
Oferta 1: 1 500,00 zł brutto
Oferta 2: 2 460,00 zł brutto
Oferta 3: 1 500,00 zł brutto 
</t>
    </r>
    <r>
      <rPr>
        <b/>
        <sz val="12"/>
        <color rgb="FF000000"/>
        <rFont val="Work Sans"/>
        <charset val="238"/>
      </rPr>
      <t xml:space="preserve">Średnio: 1 820,00 zł brutto za 1 recenzję. </t>
    </r>
  </si>
  <si>
    <t>2.11.2026 do 18.12.2026</t>
  </si>
  <si>
    <t>19.12.2026 do 30.04.2027</t>
  </si>
  <si>
    <t>01.05.2027 do 10.06.2027</t>
  </si>
  <si>
    <r>
      <t xml:space="preserve">Minimum 60% testujących </t>
    </r>
    <r>
      <rPr>
        <sz val="12"/>
        <color rgb="FFFF0000"/>
        <rFont val="Work Sans"/>
        <charset val="238"/>
      </rPr>
      <t>&lt;nazwa użytkownika&gt;</t>
    </r>
    <r>
      <rPr>
        <sz val="12"/>
        <color theme="1"/>
        <rFont val="Work Sans"/>
        <charset val="238"/>
      </rPr>
      <t xml:space="preserve"> - użytkowników innowacji - oceni pozytywnie innowację i potwierdzi gotowość do jej stosowania</t>
    </r>
  </si>
  <si>
    <r>
      <t xml:space="preserve">Założenia do testowania na I etapie: 
GRUPA DOCELOWA: minimum </t>
    </r>
    <r>
      <rPr>
        <sz val="12"/>
        <color rgb="FFFF0000"/>
        <rFont val="Work Sans"/>
        <charset val="238"/>
      </rPr>
      <t>X &lt;nazwa użytkownika&gt;</t>
    </r>
    <r>
      <rPr>
        <sz val="12"/>
        <color theme="1"/>
        <rFont val="Work Sans"/>
        <charset val="238"/>
      </rPr>
      <t xml:space="preserve">
NARZĘDZIA: ankieta oceniająca produkt, scenariusz wywiadu
METODA: wywiady pogłębione, ankiety oceniające produkt (metoda DT: metodą DT co byś dodał, zmienił, odjął zostawił) i gotowość stosowania 
KRYTERIUM SUKCESU: 
Minimum 60% testujących </t>
    </r>
    <r>
      <rPr>
        <sz val="12"/>
        <color rgb="FFFF0000"/>
        <rFont val="Work Sans"/>
        <charset val="238"/>
      </rPr>
      <t xml:space="preserve">&lt;nazwa użytkownika&gt; </t>
    </r>
    <r>
      <rPr>
        <sz val="12"/>
        <color theme="1"/>
        <rFont val="Work Sans"/>
        <charset val="238"/>
      </rPr>
      <t>oceni pozytywnie innowację i potwierdzi gotowość do jej stosowania</t>
    </r>
  </si>
  <si>
    <r>
      <t xml:space="preserve">Minimum 60% testujących </t>
    </r>
    <r>
      <rPr>
        <sz val="12"/>
        <color rgb="FFFF0000"/>
        <rFont val="Work Sans"/>
        <charset val="238"/>
      </rPr>
      <t>&lt;nazwa odbiorcy&gt;</t>
    </r>
    <r>
      <rPr>
        <sz val="12"/>
        <color theme="1"/>
        <rFont val="Work Sans"/>
        <charset val="238"/>
      </rPr>
      <t xml:space="preserve"> - odbiorców innowacji oceni pozytywnie innowację i potwierdzi gotowość do jej stosowania</t>
    </r>
  </si>
  <si>
    <r>
      <t xml:space="preserve">Założenia do testowania na I etapie: 
GRUPA DOCELOWA: minimum </t>
    </r>
    <r>
      <rPr>
        <sz val="12"/>
        <color rgb="FFFF0000"/>
        <rFont val="Work Sans"/>
        <charset val="238"/>
      </rPr>
      <t>X &lt;nazwa odbiorcy&gt;</t>
    </r>
    <r>
      <rPr>
        <sz val="12"/>
        <color theme="1"/>
        <rFont val="Work Sans"/>
        <charset val="238"/>
      </rPr>
      <t xml:space="preserve">
NARZĘDZIA: ankieta oceniająca produkt 
METODA: ankiety oceniające produkt (metoda DT: metodą DT co byś dodał, zmienił, odjął zostawił) i gotowość stosowania 
KRYTERIUM SUKCESU: 
Minimum 60% testujących </t>
    </r>
    <r>
      <rPr>
        <sz val="12"/>
        <color rgb="FFFF0000"/>
        <rFont val="Work Sans"/>
        <charset val="238"/>
      </rPr>
      <t>&lt;nazwa odbiorcy&gt;</t>
    </r>
    <r>
      <rPr>
        <sz val="12"/>
        <color theme="1"/>
        <rFont val="Work Sans"/>
        <charset val="238"/>
      </rPr>
      <t xml:space="preserve"> - oceni pozytywnie innowację i potwierdzi gotowość do jej stosowania</t>
    </r>
  </si>
  <si>
    <t xml:space="preserve">Wskaźnik potwierdzający, że innowacja działa -&gt; zgodny z celem innowacji. </t>
  </si>
  <si>
    <t xml:space="preserve">Tutaj określamy wskaźnik badający, czy w wyniku używania innowacji w grupie odbiorców nastąpił np.. wzrost kompetencji w konkretnym obszarze, wzrost wiedzy, wzrost zaangażowania, zmiana postawy itd.. </t>
  </si>
  <si>
    <t xml:space="preserve">Określacie ilość (minimalna ilość stron, minimalny czas trwania materiału video czy podcastu); format pliku (WORD lub PDF lub równoważny), </t>
  </si>
  <si>
    <t xml:space="preserve">Minimum 10 stron A4, Format Word i PDF. </t>
  </si>
  <si>
    <t xml:space="preserve">Minimum 15 stron A4, Format Word i PDF. </t>
  </si>
  <si>
    <t xml:space="preserve">Obowiązkowo wpisujemy: Recenzje eksperckie 
</t>
  </si>
  <si>
    <t xml:space="preserve">Obowiązkowo jako produkt wpisujemy: 
Raport z testowania właściwego; 
Załacznikami do raportu są narzędzia badawcze (ankieta, scenariusz wywiadu itd..), nie wpisujemy ich jako produkty. </t>
  </si>
  <si>
    <t xml:space="preserve">Obowiązkowo jako produkt wpisujemy: 
Raport z testowania wstępnego; 
Załacznikami do raportu są narzędzia badawcze (ankieta, scenariusz wywiadu itd..), nie wpisujemy ich jako produkty. </t>
  </si>
  <si>
    <t xml:space="preserve">Minimum 3 recenzje eksperckie, każda minimum 1 strona A4, PDF i Word lub równoważny </t>
  </si>
  <si>
    <t xml:space="preserve">Obowiązkowo wpisujemy: Skorygowane recenzje eksperckie 
</t>
  </si>
  <si>
    <t xml:space="preserve">Obowiązkowo wpisujemy: Instrukcja obsługi modelu innowacji 
</t>
  </si>
  <si>
    <t xml:space="preserve">Może to być kilka stron A4, może być w formir infografiki lub video - do ustalenia podczas negocjacji. </t>
  </si>
  <si>
    <t xml:space="preserve">Wpisujemy elementy, które mają finalnie powstać + parametry.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</si>
</sst>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dd\.mm\.yyyy"/>
    <numFmt numFmtId="166" formatCode="#,##0&quot;zł&quot;"/>
  </numFmts>
  <fonts count="26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Arial"/>
      <family val="2"/>
      <charset val="238"/>
      <scheme val="minor"/>
    </font>
    <font>
      <b/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2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sz val="8"/>
      <name val="Arial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Work Sans"/>
      <charset val="238"/>
    </font>
    <font>
      <sz val="12"/>
      <color rgb="FF000000"/>
      <name val="Work Sans"/>
      <charset val="238"/>
    </font>
    <font>
      <b/>
      <sz val="12"/>
      <color theme="1"/>
      <name val="Work Sans"/>
      <charset val="238"/>
    </font>
    <font>
      <sz val="12"/>
      <color theme="1"/>
      <name val="Work Sans"/>
      <charset val="238"/>
    </font>
    <font>
      <b/>
      <u/>
      <sz val="12"/>
      <color rgb="FF000000"/>
      <name val="Work Sans"/>
      <charset val="238"/>
    </font>
    <font>
      <sz val="12"/>
      <color rgb="FFFF0000"/>
      <name val="Work Sans"/>
      <charset val="238"/>
    </font>
    <font>
      <sz val="12"/>
      <name val="Work Sans"/>
      <charset val="238"/>
    </font>
    <font>
      <u/>
      <sz val="12"/>
      <color rgb="FFFF0000"/>
      <name val="Work Sans"/>
      <charset val="238"/>
    </font>
    <font>
      <sz val="12"/>
      <color rgb="FF002060"/>
      <name val="Work San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7B7B7"/>
        <bgColor rgb="FFB7B7B7"/>
      </patternFill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D9D2E9"/>
      </patternFill>
    </fill>
    <fill>
      <patternFill patternType="solid">
        <fgColor rgb="FF00B0F0"/>
        <bgColor rgb="FFD9D2E9"/>
      </patternFill>
    </fill>
    <fill>
      <patternFill patternType="solid">
        <fgColor rgb="FF92D050"/>
        <bgColor rgb="FFD9D2E9"/>
      </patternFill>
    </fill>
    <fill>
      <patternFill patternType="solid">
        <fgColor rgb="FFFFFF00"/>
        <bgColor rgb="FFC9DAF8"/>
      </patternFill>
    </fill>
    <fill>
      <patternFill patternType="solid">
        <fgColor rgb="FF00B0F0"/>
        <bgColor rgb="FFC9DAF8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C9DAF8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2CC"/>
      </patternFill>
    </fill>
    <fill>
      <patternFill patternType="solid">
        <fgColor rgb="FF00B0F0"/>
        <bgColor rgb="FFFFF2CC"/>
      </patternFill>
    </fill>
    <fill>
      <patternFill patternType="solid">
        <fgColor rgb="FF92D050"/>
        <bgColor rgb="FFFFF2CC"/>
      </patternFill>
    </fill>
    <fill>
      <patternFill patternType="solid">
        <fgColor rgb="FFFFFF00"/>
        <bgColor rgb="FFD9EAD3"/>
      </patternFill>
    </fill>
    <fill>
      <patternFill patternType="solid">
        <fgColor rgb="FF00B0F0"/>
        <bgColor rgb="FFD9EAD3"/>
      </patternFill>
    </fill>
    <fill>
      <patternFill patternType="solid">
        <fgColor theme="4" tint="0.79998168889431442"/>
        <bgColor rgb="FFD9D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D9D9D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2" fillId="0" borderId="0" xfId="0" applyFont="1"/>
    <xf numFmtId="0" fontId="5" fillId="8" borderId="0" xfId="0" applyFont="1" applyFill="1" applyAlignment="1">
      <alignment horizontal="center"/>
    </xf>
    <xf numFmtId="0" fontId="6" fillId="8" borderId="0" xfId="0" applyFont="1" applyFill="1"/>
    <xf numFmtId="0" fontId="5" fillId="8" borderId="0" xfId="0" applyFont="1" applyFill="1" applyAlignment="1">
      <alignment horizontal="center" wrapText="1"/>
    </xf>
    <xf numFmtId="0" fontId="6" fillId="8" borderId="0" xfId="0" applyFont="1" applyFill="1" applyAlignment="1">
      <alignment horizontal="center"/>
    </xf>
    <xf numFmtId="0" fontId="6" fillId="3" borderId="0" xfId="0" applyFont="1" applyFill="1" applyAlignment="1">
      <alignment wrapText="1"/>
    </xf>
    <xf numFmtId="0" fontId="6" fillId="8" borderId="0" xfId="0" applyFont="1" applyFill="1" applyAlignment="1">
      <alignment wrapText="1"/>
    </xf>
    <xf numFmtId="0" fontId="5" fillId="9" borderId="0" xfId="0" applyFont="1" applyFill="1" applyAlignment="1">
      <alignment horizontal="center"/>
    </xf>
    <xf numFmtId="0" fontId="5" fillId="9" borderId="0" xfId="0" applyFont="1" applyFill="1" applyAlignment="1">
      <alignment horizontal="center" wrapText="1"/>
    </xf>
    <xf numFmtId="0" fontId="6" fillId="3" borderId="0" xfId="0" applyFont="1" applyFill="1"/>
    <xf numFmtId="0" fontId="6" fillId="3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6" fillId="10" borderId="0" xfId="0" applyFont="1" applyFill="1"/>
    <xf numFmtId="0" fontId="6" fillId="2" borderId="0" xfId="0" applyFont="1" applyFill="1"/>
    <xf numFmtId="0" fontId="4" fillId="3" borderId="5" xfId="0" applyFont="1" applyFill="1" applyBorder="1" applyAlignment="1">
      <alignment wrapText="1"/>
    </xf>
    <xf numFmtId="0" fontId="6" fillId="6" borderId="5" xfId="0" applyFont="1" applyFill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3" borderId="5" xfId="0" applyFont="1" applyFill="1" applyBorder="1" applyAlignment="1">
      <alignment vertical="center" wrapText="1"/>
    </xf>
    <xf numFmtId="0" fontId="6" fillId="3" borderId="5" xfId="0" applyFont="1" applyFill="1" applyBorder="1"/>
    <xf numFmtId="0" fontId="6" fillId="3" borderId="5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2" borderId="5" xfId="0" applyFont="1" applyFill="1" applyBorder="1"/>
    <xf numFmtId="0" fontId="12" fillId="2" borderId="5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wrapText="1"/>
    </xf>
    <xf numFmtId="0" fontId="4" fillId="4" borderId="8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4" borderId="0" xfId="0" applyFont="1" applyFill="1" applyAlignment="1">
      <alignment wrapText="1"/>
    </xf>
    <xf numFmtId="0" fontId="4" fillId="4" borderId="11" xfId="0" applyFont="1" applyFill="1" applyBorder="1" applyAlignment="1">
      <alignment wrapText="1"/>
    </xf>
    <xf numFmtId="0" fontId="4" fillId="4" borderId="12" xfId="0" applyFont="1" applyFill="1" applyBorder="1" applyAlignment="1">
      <alignment wrapText="1"/>
    </xf>
    <xf numFmtId="0" fontId="3" fillId="2" borderId="10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4" borderId="12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wrapText="1"/>
    </xf>
    <xf numFmtId="0" fontId="4" fillId="4" borderId="14" xfId="0" applyFont="1" applyFill="1" applyBorder="1" applyAlignment="1">
      <alignment wrapText="1"/>
    </xf>
    <xf numFmtId="0" fontId="4" fillId="4" borderId="15" xfId="0" applyFont="1" applyFill="1" applyBorder="1" applyAlignment="1">
      <alignment wrapText="1"/>
    </xf>
    <xf numFmtId="0" fontId="3" fillId="2" borderId="6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164" fontId="4" fillId="3" borderId="5" xfId="0" applyNumberFormat="1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  <xf numFmtId="165" fontId="4" fillId="3" borderId="5" xfId="0" applyNumberFormat="1" applyFont="1" applyFill="1" applyBorder="1" applyAlignment="1">
      <alignment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6" borderId="5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vertical="center" wrapText="1"/>
    </xf>
    <xf numFmtId="165" fontId="4" fillId="0" borderId="5" xfId="0" applyNumberFormat="1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14" fillId="0" borderId="0" xfId="0" applyFont="1"/>
    <xf numFmtId="0" fontId="13" fillId="0" borderId="5" xfId="0" applyFont="1" applyBorder="1"/>
    <xf numFmtId="0" fontId="3" fillId="15" borderId="12" xfId="0" applyFont="1" applyFill="1" applyBorder="1" applyAlignment="1">
      <alignment wrapText="1"/>
    </xf>
    <xf numFmtId="0" fontId="3" fillId="15" borderId="0" xfId="0" applyFont="1" applyFill="1" applyAlignment="1">
      <alignment wrapText="1"/>
    </xf>
    <xf numFmtId="0" fontId="3" fillId="16" borderId="12" xfId="0" applyFont="1" applyFill="1" applyBorder="1" applyAlignment="1">
      <alignment wrapText="1"/>
    </xf>
    <xf numFmtId="0" fontId="3" fillId="16" borderId="0" xfId="0" applyFont="1" applyFill="1" applyAlignment="1">
      <alignment wrapText="1"/>
    </xf>
    <xf numFmtId="0" fontId="3" fillId="16" borderId="5" xfId="0" applyFont="1" applyFill="1" applyBorder="1" applyAlignment="1">
      <alignment vertical="center" wrapText="1"/>
    </xf>
    <xf numFmtId="0" fontId="4" fillId="16" borderId="5" xfId="0" applyFont="1" applyFill="1" applyBorder="1" applyAlignment="1">
      <alignment vertical="center" wrapText="1"/>
    </xf>
    <xf numFmtId="0" fontId="3" fillId="15" borderId="5" xfId="0" applyFont="1" applyFill="1" applyBorder="1" applyAlignment="1">
      <alignment vertical="center" wrapText="1"/>
    </xf>
    <xf numFmtId="0" fontId="4" fillId="15" borderId="5" xfId="0" applyFont="1" applyFill="1" applyBorder="1" applyAlignment="1">
      <alignment vertical="center" wrapText="1"/>
    </xf>
    <xf numFmtId="0" fontId="3" fillId="17" borderId="12" xfId="0" applyFont="1" applyFill="1" applyBorder="1" applyAlignment="1">
      <alignment wrapText="1"/>
    </xf>
    <xf numFmtId="0" fontId="3" fillId="17" borderId="0" xfId="0" applyFont="1" applyFill="1" applyAlignment="1">
      <alignment wrapText="1"/>
    </xf>
    <xf numFmtId="0" fontId="3" fillId="17" borderId="5" xfId="0" applyFont="1" applyFill="1" applyBorder="1" applyAlignment="1">
      <alignment vertical="center" wrapText="1"/>
    </xf>
    <xf numFmtId="0" fontId="4" fillId="17" borderId="5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vertical="center" wrapText="1"/>
    </xf>
    <xf numFmtId="0" fontId="9" fillId="17" borderId="0" xfId="0" applyFont="1" applyFill="1" applyAlignment="1">
      <alignment vertical="center" wrapText="1"/>
    </xf>
    <xf numFmtId="0" fontId="9" fillId="16" borderId="0" xfId="0" applyFont="1" applyFill="1" applyAlignment="1">
      <alignment horizontal="center" vertical="center" wrapText="1"/>
    </xf>
    <xf numFmtId="2" fontId="4" fillId="3" borderId="5" xfId="0" applyNumberFormat="1" applyFont="1" applyFill="1" applyBorder="1" applyAlignment="1">
      <alignment vertical="center" wrapText="1"/>
    </xf>
    <xf numFmtId="2" fontId="4" fillId="12" borderId="5" xfId="0" applyNumberFormat="1" applyFont="1" applyFill="1" applyBorder="1" applyAlignment="1">
      <alignment vertical="center" wrapText="1"/>
    </xf>
    <xf numFmtId="2" fontId="4" fillId="0" borderId="5" xfId="0" applyNumberFormat="1" applyFont="1" applyBorder="1" applyAlignment="1">
      <alignment vertical="center" wrapText="1"/>
    </xf>
    <xf numFmtId="2" fontId="9" fillId="16" borderId="0" xfId="0" applyNumberFormat="1" applyFont="1" applyFill="1" applyAlignment="1">
      <alignment horizontal="center" vertical="center" wrapText="1"/>
    </xf>
    <xf numFmtId="2" fontId="9" fillId="17" borderId="0" xfId="0" applyNumberFormat="1" applyFont="1" applyFill="1" applyAlignment="1">
      <alignment vertical="center" wrapText="1"/>
    </xf>
    <xf numFmtId="0" fontId="9" fillId="15" borderId="0" xfId="0" applyFont="1" applyFill="1" applyAlignment="1">
      <alignment horizontal="center" vertical="center" wrapText="1"/>
    </xf>
    <xf numFmtId="2" fontId="9" fillId="15" borderId="0" xfId="0" applyNumberFormat="1" applyFont="1" applyFill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left" vertical="center" wrapText="1"/>
    </xf>
    <xf numFmtId="0" fontId="17" fillId="10" borderId="1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left" vertical="center" wrapText="1"/>
    </xf>
    <xf numFmtId="0" fontId="18" fillId="28" borderId="2" xfId="0" applyFont="1" applyFill="1" applyBorder="1" applyAlignment="1">
      <alignment vertical="center" wrapText="1"/>
    </xf>
    <xf numFmtId="0" fontId="18" fillId="12" borderId="0" xfId="0" applyFont="1" applyFill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12" borderId="5" xfId="0" applyFont="1" applyFill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20" fillId="29" borderId="5" xfId="0" applyFont="1" applyFill="1" applyBorder="1" applyAlignment="1">
      <alignment vertical="center" wrapText="1"/>
    </xf>
    <xf numFmtId="0" fontId="17" fillId="12" borderId="3" xfId="0" applyFont="1" applyFill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29" borderId="5" xfId="0" applyFont="1" applyFill="1" applyBorder="1" applyAlignment="1">
      <alignment vertical="center" wrapText="1"/>
    </xf>
    <xf numFmtId="0" fontId="17" fillId="12" borderId="2" xfId="0" applyFont="1" applyFill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29" borderId="3" xfId="0" applyFont="1" applyFill="1" applyBorder="1" applyAlignment="1">
      <alignment vertical="center" wrapText="1"/>
    </xf>
    <xf numFmtId="0" fontId="17" fillId="12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/>
    </xf>
    <xf numFmtId="0" fontId="17" fillId="13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0" fontId="23" fillId="29" borderId="4" xfId="0" applyFont="1" applyFill="1" applyBorder="1" applyAlignment="1">
      <alignment vertical="center" wrapText="1"/>
    </xf>
    <xf numFmtId="0" fontId="20" fillId="29" borderId="1" xfId="0" applyFont="1" applyFill="1" applyBorder="1" applyAlignment="1">
      <alignment vertical="center" wrapText="1"/>
    </xf>
    <xf numFmtId="0" fontId="19" fillId="13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24" fillId="29" borderId="2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2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20" fillId="29" borderId="2" xfId="0" applyFont="1" applyFill="1" applyBorder="1" applyAlignment="1">
      <alignment vertical="center" wrapText="1"/>
    </xf>
    <xf numFmtId="0" fontId="18" fillId="14" borderId="2" xfId="0" applyFont="1" applyFill="1" applyBorder="1" applyAlignment="1">
      <alignment vertical="center" wrapText="1"/>
    </xf>
    <xf numFmtId="0" fontId="13" fillId="11" borderId="5" xfId="0" applyFont="1" applyFill="1" applyBorder="1"/>
    <xf numFmtId="0" fontId="17" fillId="30" borderId="2" xfId="0" applyFont="1" applyFill="1" applyBorder="1" applyAlignment="1">
      <alignment horizontal="left" vertical="center" wrapText="1"/>
    </xf>
    <xf numFmtId="0" fontId="19" fillId="31" borderId="1" xfId="0" applyFont="1" applyFill="1" applyBorder="1" applyAlignment="1">
      <alignment horizontal="left" vertical="center" wrapText="1"/>
    </xf>
    <xf numFmtId="0" fontId="19" fillId="31" borderId="5" xfId="0" applyFont="1" applyFill="1" applyBorder="1" applyAlignment="1">
      <alignment vertical="center" wrapText="1"/>
    </xf>
    <xf numFmtId="0" fontId="19" fillId="31" borderId="17" xfId="0" applyFont="1" applyFill="1" applyBorder="1" applyAlignment="1">
      <alignment vertical="center" wrapText="1"/>
    </xf>
    <xf numFmtId="0" fontId="19" fillId="31" borderId="18" xfId="0" applyFont="1" applyFill="1" applyBorder="1" applyAlignment="1">
      <alignment horizontal="left" vertical="center" wrapText="1"/>
    </xf>
    <xf numFmtId="0" fontId="17" fillId="31" borderId="1" xfId="0" applyFont="1" applyFill="1" applyBorder="1" applyAlignment="1">
      <alignment horizontal="left" vertical="center" wrapText="1"/>
    </xf>
    <xf numFmtId="0" fontId="17" fillId="31" borderId="18" xfId="0" applyFont="1" applyFill="1" applyBorder="1" applyAlignment="1">
      <alignment horizontal="left" vertical="center" wrapText="1"/>
    </xf>
    <xf numFmtId="0" fontId="19" fillId="31" borderId="16" xfId="0" applyFont="1" applyFill="1" applyBorder="1" applyAlignment="1">
      <alignment vertical="center" wrapText="1"/>
    </xf>
    <xf numFmtId="0" fontId="18" fillId="29" borderId="5" xfId="0" applyFont="1" applyFill="1" applyBorder="1" applyAlignment="1">
      <alignment wrapText="1"/>
    </xf>
    <xf numFmtId="0" fontId="17" fillId="14" borderId="5" xfId="0" applyFont="1" applyFill="1" applyBorder="1" applyAlignment="1">
      <alignment horizontal="center" vertical="center" wrapText="1"/>
    </xf>
    <xf numFmtId="0" fontId="17" fillId="13" borderId="5" xfId="0" applyFont="1" applyFill="1" applyBorder="1" applyAlignment="1">
      <alignment horizontal="left" vertical="center" wrapText="1"/>
    </xf>
    <xf numFmtId="0" fontId="20" fillId="31" borderId="2" xfId="0" applyFont="1" applyFill="1" applyBorder="1" applyAlignment="1">
      <alignment vertical="center" wrapText="1"/>
    </xf>
    <xf numFmtId="166" fontId="19" fillId="31" borderId="1" xfId="0" applyNumberFormat="1" applyFont="1" applyFill="1" applyBorder="1" applyAlignment="1">
      <alignment horizontal="left" vertical="center" wrapText="1"/>
    </xf>
    <xf numFmtId="166" fontId="19" fillId="31" borderId="2" xfId="0" applyNumberFormat="1" applyFont="1" applyFill="1" applyBorder="1" applyAlignment="1">
      <alignment horizontal="left" vertical="center" wrapText="1"/>
    </xf>
    <xf numFmtId="0" fontId="17" fillId="31" borderId="19" xfId="0" applyFont="1" applyFill="1" applyBorder="1" applyAlignment="1">
      <alignment horizontal="left" vertical="center" wrapText="1"/>
    </xf>
    <xf numFmtId="0" fontId="13" fillId="0" borderId="0" xfId="0" applyFont="1"/>
    <xf numFmtId="0" fontId="20" fillId="6" borderId="1" xfId="0" applyFont="1" applyFill="1" applyBorder="1" applyAlignment="1">
      <alignment horizontal="left" vertical="center" wrapText="1"/>
    </xf>
    <xf numFmtId="0" fontId="25" fillId="6" borderId="1" xfId="0" applyFont="1" applyFill="1" applyBorder="1" applyAlignment="1">
      <alignment horizontal="left" vertical="center" wrapText="1"/>
    </xf>
    <xf numFmtId="0" fontId="7" fillId="7" borderId="0" xfId="0" applyFont="1" applyFill="1" applyAlignment="1">
      <alignment vertical="center" wrapText="1"/>
    </xf>
    <xf numFmtId="0" fontId="0" fillId="0" borderId="0" xfId="0"/>
    <xf numFmtId="0" fontId="4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9" fillId="21" borderId="0" xfId="0" applyFont="1" applyFill="1" applyAlignment="1">
      <alignment horizontal="center" vertical="center" wrapText="1"/>
    </xf>
    <xf numFmtId="0" fontId="11" fillId="22" borderId="0" xfId="0" applyFont="1" applyFill="1" applyAlignment="1">
      <alignment vertical="center" wrapText="1"/>
    </xf>
    <xf numFmtId="0" fontId="9" fillId="18" borderId="5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vertical="center" wrapText="1"/>
    </xf>
    <xf numFmtId="0" fontId="9" fillId="18" borderId="0" xfId="0" applyFont="1" applyFill="1" applyAlignment="1">
      <alignment horizontal="center" vertical="center" wrapText="1"/>
    </xf>
    <xf numFmtId="0" fontId="11" fillId="11" borderId="0" xfId="0" applyFont="1" applyFill="1" applyAlignment="1">
      <alignment vertical="center" wrapText="1"/>
    </xf>
    <xf numFmtId="0" fontId="9" fillId="19" borderId="0" xfId="0" applyFont="1" applyFill="1" applyAlignment="1">
      <alignment horizontal="center" vertical="center" wrapText="1"/>
    </xf>
    <xf numFmtId="0" fontId="11" fillId="20" borderId="0" xfId="0" applyFont="1" applyFill="1" applyAlignment="1">
      <alignment vertical="center" wrapText="1"/>
    </xf>
    <xf numFmtId="0" fontId="16" fillId="26" borderId="0" xfId="0" applyFont="1" applyFill="1" applyAlignment="1">
      <alignment horizontal="center" vertical="center"/>
    </xf>
    <xf numFmtId="0" fontId="11" fillId="11" borderId="0" xfId="0" applyFont="1" applyFill="1" applyAlignment="1">
      <alignment vertical="center"/>
    </xf>
    <xf numFmtId="0" fontId="16" fillId="27" borderId="0" xfId="0" applyFont="1" applyFill="1" applyAlignment="1">
      <alignment horizontal="center" vertical="center"/>
    </xf>
    <xf numFmtId="0" fontId="11" fillId="20" borderId="0" xfId="0" applyFont="1" applyFill="1" applyAlignment="1">
      <alignment vertical="center"/>
    </xf>
    <xf numFmtId="0" fontId="16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16" fillId="23" borderId="0" xfId="0" applyFont="1" applyFill="1" applyAlignment="1">
      <alignment horizontal="center" vertical="center"/>
    </xf>
    <xf numFmtId="0" fontId="16" fillId="24" borderId="0" xfId="0" applyFont="1" applyFill="1" applyAlignment="1">
      <alignment horizontal="center" vertical="center"/>
    </xf>
    <xf numFmtId="0" fontId="16" fillId="25" borderId="0" xfId="0" applyFont="1" applyFill="1" applyAlignment="1">
      <alignment horizontal="center" vertical="center"/>
    </xf>
    <xf numFmtId="0" fontId="11" fillId="22" borderId="0" xfId="0" applyFont="1" applyFill="1" applyAlignment="1">
      <alignment vertical="center"/>
    </xf>
    <xf numFmtId="0" fontId="16" fillId="9" borderId="0" xfId="0" applyFont="1" applyFill="1" applyAlignment="1">
      <alignment horizontal="center"/>
    </xf>
    <xf numFmtId="0" fontId="11" fillId="0" borderId="0" xfId="0" applyFont="1"/>
    <xf numFmtId="0" fontId="25" fillId="3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0"/>
  <sheetViews>
    <sheetView workbookViewId="0">
      <selection activeCell="D1" sqref="D1"/>
    </sheetView>
  </sheetViews>
  <sheetFormatPr defaultColWidth="12.5546875" defaultRowHeight="15" customHeight="1" x14ac:dyDescent="0.25"/>
  <cols>
    <col min="1" max="1" width="30.109375" customWidth="1"/>
    <col min="2" max="2" width="18.6640625" customWidth="1"/>
    <col min="3" max="3" width="12.5546875" customWidth="1"/>
    <col min="4" max="4" width="29.109375" customWidth="1"/>
    <col min="5" max="5" width="25.6640625" customWidth="1"/>
    <col min="6" max="6" width="12.5546875" customWidth="1"/>
  </cols>
  <sheetData>
    <row r="1" spans="1:5" ht="15.75" customHeight="1" x14ac:dyDescent="0.3">
      <c r="A1" s="1" t="s">
        <v>0</v>
      </c>
      <c r="B1" s="1" t="s">
        <v>1</v>
      </c>
      <c r="D1" s="65" t="s">
        <v>81</v>
      </c>
    </row>
    <row r="2" spans="1:5" ht="15.75" customHeight="1" x14ac:dyDescent="0.3">
      <c r="A2" s="2" t="s">
        <v>2</v>
      </c>
      <c r="B2" s="2" t="s">
        <v>2</v>
      </c>
      <c r="D2" s="66" t="s">
        <v>82</v>
      </c>
      <c r="E2" s="126" t="s">
        <v>139</v>
      </c>
    </row>
    <row r="3" spans="1:5" ht="15.75" customHeight="1" x14ac:dyDescent="0.3">
      <c r="A3" s="2" t="s">
        <v>3</v>
      </c>
      <c r="B3" s="2" t="s">
        <v>4</v>
      </c>
      <c r="D3" s="66" t="s">
        <v>83</v>
      </c>
      <c r="E3" s="126" t="s">
        <v>140</v>
      </c>
    </row>
    <row r="4" spans="1:5" ht="15.75" customHeight="1" x14ac:dyDescent="0.3">
      <c r="A4" s="2" t="s">
        <v>5</v>
      </c>
      <c r="B4" s="2" t="s">
        <v>6</v>
      </c>
      <c r="D4" s="66" t="s">
        <v>84</v>
      </c>
      <c r="E4" s="126" t="s">
        <v>141</v>
      </c>
    </row>
    <row r="5" spans="1:5" ht="15.75" customHeight="1" x14ac:dyDescent="0.3">
      <c r="A5" s="2" t="s">
        <v>7</v>
      </c>
      <c r="B5" s="2"/>
    </row>
    <row r="6" spans="1:5" ht="15.75" customHeight="1" x14ac:dyDescent="0.25"/>
    <row r="7" spans="1:5" ht="15.75" customHeight="1" x14ac:dyDescent="0.25"/>
    <row r="8" spans="1:5" ht="15.75" customHeight="1" x14ac:dyDescent="0.25"/>
    <row r="9" spans="1:5" ht="15.75" customHeight="1" x14ac:dyDescent="0.25">
      <c r="A9" s="65"/>
    </row>
    <row r="10" spans="1:5" ht="15.75" customHeight="1" x14ac:dyDescent="0.25">
      <c r="C10" s="142"/>
    </row>
    <row r="11" spans="1:5" ht="15.75" customHeight="1" x14ac:dyDescent="0.25">
      <c r="C11" s="142"/>
    </row>
    <row r="12" spans="1:5" ht="15.75" customHeight="1" x14ac:dyDescent="0.25"/>
    <row r="13" spans="1:5" ht="15.75" customHeight="1" x14ac:dyDescent="0.25"/>
    <row r="14" spans="1:5" ht="15.75" customHeight="1" x14ac:dyDescent="0.25"/>
    <row r="15" spans="1:5" ht="15.75" customHeight="1" x14ac:dyDescent="0.25"/>
    <row r="16" spans="1:5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honeticPr fontId="15" type="noConversion"/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L53"/>
  <sheetViews>
    <sheetView view="pageBreakPreview" zoomScale="89" zoomScaleNormal="100" zoomScaleSheetLayoutView="89" workbookViewId="0">
      <selection activeCell="J7" sqref="J7"/>
    </sheetView>
  </sheetViews>
  <sheetFormatPr defaultColWidth="12.5546875" defaultRowHeight="15" customHeight="1" x14ac:dyDescent="0.25"/>
  <cols>
    <col min="1" max="1" width="17.5546875" style="24" customWidth="1"/>
    <col min="2" max="2" width="57.88671875" style="24" customWidth="1"/>
    <col min="3" max="3" width="15.88671875" style="24" customWidth="1"/>
    <col min="4" max="4" width="14.44140625" style="24" customWidth="1"/>
    <col min="5" max="5" width="24.44140625" style="24" customWidth="1"/>
    <col min="6" max="6" width="15.6640625" style="24" customWidth="1"/>
    <col min="7" max="7" width="16.109375" style="24" customWidth="1"/>
    <col min="8" max="8" width="14.44140625" style="24" customWidth="1"/>
    <col min="9" max="9" width="13.44140625" style="24" customWidth="1"/>
    <col min="10" max="10" width="25.6640625" style="24" customWidth="1"/>
    <col min="11" max="11" width="27.5546875" style="24" customWidth="1"/>
    <col min="12" max="12" width="33.6640625" style="24" customWidth="1"/>
    <col min="13" max="16384" width="12.5546875" style="24"/>
  </cols>
  <sheetData>
    <row r="1" spans="1:12" ht="24.75" customHeight="1" x14ac:dyDescent="0.25">
      <c r="A1" s="49" t="s">
        <v>8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12" ht="23.25" customHeight="1" x14ac:dyDescent="0.25">
      <c r="A2" s="36" t="s">
        <v>9</v>
      </c>
      <c r="B2" s="17"/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15.75" customHeight="1" x14ac:dyDescent="0.25">
      <c r="A3" s="35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15.75" customHeight="1" x14ac:dyDescent="0.25">
      <c r="A4" s="35"/>
      <c r="B4" s="33"/>
      <c r="C4" s="33"/>
      <c r="D4" s="33"/>
      <c r="E4" s="33"/>
      <c r="F4" s="33"/>
      <c r="G4" s="33"/>
      <c r="H4" s="33"/>
      <c r="I4" s="33"/>
      <c r="J4" s="33"/>
      <c r="K4" s="33"/>
      <c r="L4" s="34"/>
    </row>
    <row r="5" spans="1:12" s="27" customFormat="1" ht="38.25" customHeight="1" x14ac:dyDescent="0.25">
      <c r="A5" s="36" t="s">
        <v>10</v>
      </c>
      <c r="B5" s="26" t="s">
        <v>11</v>
      </c>
      <c r="C5" s="29" t="s">
        <v>79</v>
      </c>
      <c r="D5" s="29" t="s">
        <v>80</v>
      </c>
      <c r="E5" s="26" t="s">
        <v>12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37" t="s">
        <v>19</v>
      </c>
    </row>
    <row r="6" spans="1:12" ht="23.25" customHeight="1" x14ac:dyDescent="0.25">
      <c r="A6" s="38"/>
      <c r="B6" s="25"/>
      <c r="C6" s="25"/>
      <c r="D6" s="25"/>
      <c r="E6" s="152" t="s">
        <v>20</v>
      </c>
      <c r="F6" s="153"/>
      <c r="G6" s="153"/>
      <c r="H6" s="153"/>
      <c r="I6" s="25"/>
      <c r="J6" s="25"/>
      <c r="K6" s="25"/>
      <c r="L6" s="39"/>
    </row>
    <row r="7" spans="1:12" ht="36.75" customHeight="1" x14ac:dyDescent="0.25">
      <c r="A7" s="50" t="str">
        <f>"1A.1"</f>
        <v>1A.1</v>
      </c>
      <c r="B7" s="51"/>
      <c r="C7" s="52"/>
      <c r="D7" s="52"/>
      <c r="E7" s="51"/>
      <c r="F7" s="51"/>
      <c r="G7" s="82">
        <v>1</v>
      </c>
      <c r="H7" s="82">
        <v>1</v>
      </c>
      <c r="I7" s="82">
        <f t="shared" ref="I7:I10" si="0">G7*H7</f>
        <v>1</v>
      </c>
      <c r="J7" s="51"/>
      <c r="K7" s="51"/>
      <c r="L7" s="53"/>
    </row>
    <row r="8" spans="1:12" ht="34.5" customHeight="1" x14ac:dyDescent="0.25">
      <c r="A8" s="50" t="str">
        <f>"1A.2"</f>
        <v>1A.2</v>
      </c>
      <c r="B8" s="54"/>
      <c r="C8" s="52"/>
      <c r="D8" s="52"/>
      <c r="E8" s="51"/>
      <c r="F8" s="51"/>
      <c r="G8" s="82">
        <v>1</v>
      </c>
      <c r="H8" s="82">
        <v>1</v>
      </c>
      <c r="I8" s="82">
        <f t="shared" si="0"/>
        <v>1</v>
      </c>
      <c r="J8" s="51"/>
      <c r="K8" s="51"/>
      <c r="L8" s="53"/>
    </row>
    <row r="9" spans="1:12" ht="36" customHeight="1" x14ac:dyDescent="0.25">
      <c r="A9" s="50" t="str">
        <f>"1A.3"</f>
        <v>1A.3</v>
      </c>
      <c r="B9" s="54"/>
      <c r="C9" s="52"/>
      <c r="D9" s="52"/>
      <c r="E9" s="51"/>
      <c r="F9" s="51"/>
      <c r="G9" s="82">
        <v>1</v>
      </c>
      <c r="H9" s="82">
        <v>1</v>
      </c>
      <c r="I9" s="82">
        <f t="shared" si="0"/>
        <v>1</v>
      </c>
      <c r="J9" s="51"/>
      <c r="K9" s="51"/>
      <c r="L9" s="53"/>
    </row>
    <row r="10" spans="1:12" ht="41.25" customHeight="1" x14ac:dyDescent="0.25">
      <c r="A10" s="50" t="str">
        <f>"1A.4"</f>
        <v>1A.4</v>
      </c>
      <c r="B10" s="51"/>
      <c r="C10" s="52"/>
      <c r="D10" s="52"/>
      <c r="E10" s="51"/>
      <c r="F10" s="51"/>
      <c r="G10" s="82">
        <v>1</v>
      </c>
      <c r="H10" s="82">
        <v>1</v>
      </c>
      <c r="I10" s="82">
        <f t="shared" si="0"/>
        <v>1</v>
      </c>
      <c r="J10" s="51"/>
      <c r="K10" s="51"/>
      <c r="L10" s="55"/>
    </row>
    <row r="11" spans="1:12" ht="27.75" customHeight="1" x14ac:dyDescent="0.25">
      <c r="A11" s="67"/>
      <c r="B11" s="68"/>
      <c r="C11" s="68"/>
      <c r="D11" s="68"/>
      <c r="E11" s="68"/>
      <c r="F11" s="68"/>
      <c r="G11" s="68"/>
      <c r="H11" s="88" t="s">
        <v>21</v>
      </c>
      <c r="I11" s="88">
        <f>SUM(I7:I10)</f>
        <v>4</v>
      </c>
      <c r="J11" s="147"/>
      <c r="K11" s="148"/>
      <c r="L11" s="149"/>
    </row>
    <row r="12" spans="1:12" ht="15.75" customHeight="1" x14ac:dyDescent="0.25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2"/>
    </row>
    <row r="13" spans="1:12" ht="27.75" customHeight="1" x14ac:dyDescent="0.25">
      <c r="A13" s="43"/>
      <c r="B13" s="44"/>
      <c r="C13" s="44"/>
      <c r="D13" s="44"/>
      <c r="E13" s="154" t="s">
        <v>22</v>
      </c>
      <c r="F13" s="155"/>
      <c r="G13" s="155"/>
      <c r="H13" s="155"/>
      <c r="I13" s="44"/>
      <c r="J13" s="44"/>
      <c r="K13" s="44"/>
      <c r="L13" s="45"/>
    </row>
    <row r="14" spans="1:12" ht="28.5" customHeight="1" x14ac:dyDescent="0.25">
      <c r="A14" s="50" t="str">
        <f>"1B.1"</f>
        <v>1B.1</v>
      </c>
      <c r="B14" s="51"/>
      <c r="C14" s="56"/>
      <c r="D14" s="52"/>
      <c r="E14" s="51"/>
      <c r="F14" s="51"/>
      <c r="G14" s="82">
        <v>1</v>
      </c>
      <c r="H14" s="82">
        <v>1</v>
      </c>
      <c r="I14" s="82">
        <f>G14*H14</f>
        <v>1</v>
      </c>
      <c r="J14" s="51"/>
      <c r="K14" s="51"/>
      <c r="L14" s="53"/>
    </row>
    <row r="15" spans="1:12" ht="29.25" customHeight="1" x14ac:dyDescent="0.25">
      <c r="A15" s="50" t="str">
        <f>"1B.2"</f>
        <v>1B.2</v>
      </c>
      <c r="B15" s="51"/>
      <c r="C15" s="52"/>
      <c r="D15" s="52"/>
      <c r="E15" s="51"/>
      <c r="F15" s="51"/>
      <c r="G15" s="82">
        <v>1</v>
      </c>
      <c r="H15" s="82">
        <v>1</v>
      </c>
      <c r="I15" s="82">
        <f t="shared" ref="I15:I18" si="1">G15*H15</f>
        <v>1</v>
      </c>
      <c r="J15" s="51"/>
      <c r="K15" s="51"/>
      <c r="L15" s="53"/>
    </row>
    <row r="16" spans="1:12" ht="41.25" customHeight="1" x14ac:dyDescent="0.25">
      <c r="A16" s="50" t="str">
        <f>"1B.3"</f>
        <v>1B.3</v>
      </c>
      <c r="B16" s="57"/>
      <c r="C16" s="52"/>
      <c r="D16" s="52"/>
      <c r="E16" s="51"/>
      <c r="F16" s="51"/>
      <c r="G16" s="82">
        <v>1</v>
      </c>
      <c r="H16" s="82">
        <v>1</v>
      </c>
      <c r="I16" s="82">
        <f t="shared" si="1"/>
        <v>1</v>
      </c>
      <c r="J16" s="51"/>
      <c r="K16" s="58"/>
      <c r="L16" s="55"/>
    </row>
    <row r="17" spans="1:12" ht="38.25" customHeight="1" x14ac:dyDescent="0.25">
      <c r="A17" s="50" t="str">
        <f>"1B.4"</f>
        <v>1B.4</v>
      </c>
      <c r="B17" s="51"/>
      <c r="C17" s="52"/>
      <c r="D17" s="56"/>
      <c r="E17" s="51"/>
      <c r="F17" s="51"/>
      <c r="G17" s="82">
        <v>1</v>
      </c>
      <c r="H17" s="82">
        <v>1</v>
      </c>
      <c r="I17" s="82">
        <f t="shared" si="1"/>
        <v>1</v>
      </c>
      <c r="J17" s="51"/>
      <c r="K17" s="58"/>
      <c r="L17" s="53"/>
    </row>
    <row r="18" spans="1:12" ht="35.25" customHeight="1" x14ac:dyDescent="0.25">
      <c r="A18" s="50" t="str">
        <f>"1B.5"</f>
        <v>1B.5</v>
      </c>
      <c r="B18" s="51"/>
      <c r="C18" s="56"/>
      <c r="D18" s="56"/>
      <c r="E18" s="51"/>
      <c r="F18" s="51"/>
      <c r="G18" s="82">
        <v>1</v>
      </c>
      <c r="H18" s="82">
        <v>1</v>
      </c>
      <c r="I18" s="82">
        <f t="shared" si="1"/>
        <v>1</v>
      </c>
      <c r="J18" s="51"/>
      <c r="K18" s="58"/>
      <c r="L18" s="53"/>
    </row>
    <row r="19" spans="1:12" ht="31.5" customHeight="1" x14ac:dyDescent="0.25">
      <c r="A19" s="67"/>
      <c r="B19" s="68"/>
      <c r="C19" s="68"/>
      <c r="D19" s="68"/>
      <c r="E19" s="68"/>
      <c r="F19" s="68"/>
      <c r="G19" s="68"/>
      <c r="H19" s="87" t="s">
        <v>21</v>
      </c>
      <c r="I19" s="88">
        <f>SUM(I14:I18)</f>
        <v>5</v>
      </c>
      <c r="J19" s="147"/>
      <c r="K19" s="148"/>
      <c r="L19" s="149"/>
    </row>
    <row r="20" spans="1:12" ht="15.75" customHeight="1" x14ac:dyDescent="0.25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2"/>
    </row>
    <row r="21" spans="1:12" ht="25.5" customHeight="1" x14ac:dyDescent="0.25">
      <c r="A21" s="43"/>
      <c r="B21" s="44"/>
      <c r="C21" s="44"/>
      <c r="D21" s="44"/>
      <c r="E21" s="156" t="s">
        <v>23</v>
      </c>
      <c r="F21" s="157"/>
      <c r="G21" s="157"/>
      <c r="H21" s="157"/>
      <c r="I21" s="44"/>
      <c r="J21" s="44"/>
      <c r="K21" s="44"/>
      <c r="L21" s="45"/>
    </row>
    <row r="22" spans="1:12" ht="21" customHeight="1" x14ac:dyDescent="0.25">
      <c r="A22" s="50" t="str">
        <f>"2A.1"</f>
        <v>2A.1</v>
      </c>
      <c r="B22" s="51"/>
      <c r="C22" s="56"/>
      <c r="D22" s="56"/>
      <c r="E22" s="51"/>
      <c r="F22" s="51"/>
      <c r="G22" s="82">
        <v>1</v>
      </c>
      <c r="H22" s="83">
        <v>1</v>
      </c>
      <c r="I22" s="82">
        <f>G22*H22</f>
        <v>1</v>
      </c>
      <c r="J22" s="51"/>
      <c r="K22" s="51"/>
      <c r="L22" s="53"/>
    </row>
    <row r="23" spans="1:12" ht="24.75" customHeight="1" x14ac:dyDescent="0.25">
      <c r="A23" s="50" t="str">
        <f>"2A.2"</f>
        <v>2A.2</v>
      </c>
      <c r="B23" s="54"/>
      <c r="C23" s="56"/>
      <c r="D23" s="56"/>
      <c r="E23" s="51"/>
      <c r="F23" s="51"/>
      <c r="G23" s="84">
        <v>1</v>
      </c>
      <c r="H23" s="84">
        <v>1</v>
      </c>
      <c r="I23" s="82">
        <f t="shared" ref="I23:I26" si="2">G23*H23</f>
        <v>1</v>
      </c>
      <c r="J23" s="51"/>
      <c r="K23" s="51"/>
      <c r="L23" s="53"/>
    </row>
    <row r="24" spans="1:12" ht="27.75" customHeight="1" x14ac:dyDescent="0.25">
      <c r="A24" s="50" t="str">
        <f>"2A.3"</f>
        <v>2A.3</v>
      </c>
      <c r="B24" s="54"/>
      <c r="C24" s="56"/>
      <c r="D24" s="56"/>
      <c r="E24" s="51"/>
      <c r="F24" s="51"/>
      <c r="G24" s="82">
        <v>1</v>
      </c>
      <c r="H24" s="82">
        <v>1</v>
      </c>
      <c r="I24" s="82">
        <f t="shared" si="2"/>
        <v>1</v>
      </c>
      <c r="J24" s="51"/>
      <c r="K24" s="51"/>
      <c r="L24" s="53"/>
    </row>
    <row r="25" spans="1:12" ht="23.25" customHeight="1" x14ac:dyDescent="0.25">
      <c r="A25" s="50" t="str">
        <f>"2A.4"</f>
        <v>2A.4</v>
      </c>
      <c r="B25" s="54"/>
      <c r="C25" s="56"/>
      <c r="D25" s="56"/>
      <c r="E25" s="51"/>
      <c r="F25" s="51"/>
      <c r="G25" s="82">
        <v>1</v>
      </c>
      <c r="H25" s="82">
        <v>1</v>
      </c>
      <c r="I25" s="82">
        <f t="shared" si="2"/>
        <v>1</v>
      </c>
      <c r="J25" s="51"/>
      <c r="K25" s="51"/>
      <c r="L25" s="53"/>
    </row>
    <row r="26" spans="1:12" ht="29.25" customHeight="1" x14ac:dyDescent="0.25">
      <c r="A26" s="50" t="str">
        <f>"2A.5"</f>
        <v>2A.5</v>
      </c>
      <c r="B26" s="51"/>
      <c r="C26" s="56"/>
      <c r="D26" s="56"/>
      <c r="E26" s="51"/>
      <c r="F26" s="51"/>
      <c r="G26" s="82">
        <v>1</v>
      </c>
      <c r="H26" s="82">
        <v>1</v>
      </c>
      <c r="I26" s="82">
        <f t="shared" si="2"/>
        <v>1</v>
      </c>
      <c r="J26" s="51"/>
      <c r="K26" s="51"/>
      <c r="L26" s="53"/>
    </row>
    <row r="27" spans="1:12" ht="27" customHeight="1" x14ac:dyDescent="0.25">
      <c r="A27" s="69"/>
      <c r="B27" s="70"/>
      <c r="C27" s="70"/>
      <c r="D27" s="70"/>
      <c r="E27" s="70"/>
      <c r="F27" s="70"/>
      <c r="G27" s="70"/>
      <c r="H27" s="81" t="s">
        <v>21</v>
      </c>
      <c r="I27" s="85">
        <f>SUM(I22:I26)</f>
        <v>5</v>
      </c>
      <c r="J27" s="147"/>
      <c r="K27" s="148"/>
      <c r="L27" s="149"/>
    </row>
    <row r="28" spans="1:12" ht="15.75" customHeight="1" x14ac:dyDescent="0.25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2"/>
    </row>
    <row r="29" spans="1:12" ht="27.75" customHeight="1" x14ac:dyDescent="0.25">
      <c r="A29" s="46"/>
      <c r="B29" s="44"/>
      <c r="C29" s="44"/>
      <c r="D29" s="44"/>
      <c r="E29" s="156" t="s">
        <v>24</v>
      </c>
      <c r="F29" s="157"/>
      <c r="G29" s="157"/>
      <c r="H29" s="157"/>
      <c r="I29" s="44"/>
      <c r="J29" s="44"/>
      <c r="K29" s="44"/>
      <c r="L29" s="45"/>
    </row>
    <row r="30" spans="1:12" ht="24.75" customHeight="1" x14ac:dyDescent="0.25">
      <c r="A30" s="50" t="str">
        <f>"2B.1"</f>
        <v>2B.1</v>
      </c>
      <c r="B30" s="51"/>
      <c r="C30" s="56"/>
      <c r="D30" s="56"/>
      <c r="E30" s="51"/>
      <c r="F30" s="51"/>
      <c r="G30" s="82">
        <v>1</v>
      </c>
      <c r="H30" s="82">
        <v>1</v>
      </c>
      <c r="I30" s="82">
        <f>G30*H30</f>
        <v>1</v>
      </c>
      <c r="J30" s="51"/>
      <c r="K30" s="59"/>
      <c r="L30" s="60"/>
    </row>
    <row r="31" spans="1:12" ht="27.75" customHeight="1" x14ac:dyDescent="0.25">
      <c r="A31" s="50" t="str">
        <f>"2B.2"</f>
        <v>2B.2</v>
      </c>
      <c r="B31" s="51"/>
      <c r="C31" s="56"/>
      <c r="D31" s="56"/>
      <c r="E31" s="51"/>
      <c r="F31" s="51"/>
      <c r="G31" s="82">
        <v>1</v>
      </c>
      <c r="H31" s="82">
        <v>1</v>
      </c>
      <c r="I31" s="82">
        <f t="shared" ref="I31:I34" si="3">G31*H31</f>
        <v>1</v>
      </c>
      <c r="J31" s="51"/>
      <c r="K31" s="59"/>
      <c r="L31" s="60"/>
    </row>
    <row r="32" spans="1:12" ht="21.75" customHeight="1" x14ac:dyDescent="0.25">
      <c r="A32" s="50" t="str">
        <f>"2B.3"</f>
        <v>2B.3</v>
      </c>
      <c r="B32" s="57"/>
      <c r="C32" s="61"/>
      <c r="D32" s="61"/>
      <c r="E32" s="51"/>
      <c r="F32" s="51"/>
      <c r="G32" s="82">
        <v>1</v>
      </c>
      <c r="H32" s="82">
        <v>1</v>
      </c>
      <c r="I32" s="82">
        <f t="shared" si="3"/>
        <v>1</v>
      </c>
      <c r="J32" s="51"/>
      <c r="K32" s="54"/>
      <c r="L32" s="62"/>
    </row>
    <row r="33" spans="1:12" ht="22.5" customHeight="1" x14ac:dyDescent="0.25">
      <c r="A33" s="50" t="str">
        <f>"2B.4"</f>
        <v>2B.4</v>
      </c>
      <c r="B33" s="51"/>
      <c r="C33" s="56"/>
      <c r="D33" s="56"/>
      <c r="E33" s="51"/>
      <c r="F33" s="51"/>
      <c r="G33" s="82">
        <v>1</v>
      </c>
      <c r="H33" s="82">
        <v>1</v>
      </c>
      <c r="I33" s="82">
        <f t="shared" si="3"/>
        <v>1</v>
      </c>
      <c r="J33" s="51"/>
      <c r="K33" s="54"/>
      <c r="L33" s="60"/>
    </row>
    <row r="34" spans="1:12" ht="35.25" customHeight="1" x14ac:dyDescent="0.25">
      <c r="A34" s="50" t="str">
        <f>"2B.5"</f>
        <v>2B.5</v>
      </c>
      <c r="B34" s="51"/>
      <c r="C34" s="56"/>
      <c r="D34" s="56"/>
      <c r="E34" s="51"/>
      <c r="F34" s="51"/>
      <c r="G34" s="82">
        <v>1</v>
      </c>
      <c r="H34" s="82">
        <v>1</v>
      </c>
      <c r="I34" s="82">
        <f t="shared" si="3"/>
        <v>1</v>
      </c>
      <c r="J34" s="51"/>
      <c r="K34" s="54"/>
      <c r="L34" s="60"/>
    </row>
    <row r="35" spans="1:12" ht="30" customHeight="1" x14ac:dyDescent="0.25">
      <c r="A35" s="69"/>
      <c r="B35" s="70"/>
      <c r="C35" s="70"/>
      <c r="D35" s="70"/>
      <c r="E35" s="70"/>
      <c r="F35" s="70"/>
      <c r="G35" s="70"/>
      <c r="H35" s="81" t="s">
        <v>21</v>
      </c>
      <c r="I35" s="85">
        <f>SUM(I30:I34)</f>
        <v>5</v>
      </c>
      <c r="J35" s="147"/>
      <c r="K35" s="148"/>
      <c r="L35" s="149"/>
    </row>
    <row r="36" spans="1:12" ht="15.75" customHeight="1" x14ac:dyDescent="0.25">
      <c r="A36" s="35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4"/>
    </row>
    <row r="37" spans="1:12" ht="31.5" customHeight="1" x14ac:dyDescent="0.25">
      <c r="A37" s="46"/>
      <c r="B37" s="44"/>
      <c r="C37" s="44"/>
      <c r="D37" s="44"/>
      <c r="E37" s="150" t="s">
        <v>25</v>
      </c>
      <c r="F37" s="151"/>
      <c r="G37" s="151"/>
      <c r="H37" s="151"/>
      <c r="I37" s="44"/>
      <c r="J37" s="44"/>
      <c r="K37" s="44"/>
      <c r="L37" s="45"/>
    </row>
    <row r="38" spans="1:12" ht="17.25" customHeight="1" x14ac:dyDescent="0.25">
      <c r="A38" s="50" t="str">
        <f>"3.1"</f>
        <v>3.1</v>
      </c>
      <c r="B38" s="54"/>
      <c r="C38" s="56"/>
      <c r="D38" s="56"/>
      <c r="E38" s="51"/>
      <c r="F38" s="51"/>
      <c r="G38" s="82">
        <v>1</v>
      </c>
      <c r="H38" s="82">
        <v>1</v>
      </c>
      <c r="I38" s="82">
        <f>G38*H38</f>
        <v>1</v>
      </c>
      <c r="J38" s="51"/>
      <c r="K38" s="54"/>
      <c r="L38" s="53"/>
    </row>
    <row r="39" spans="1:12" ht="15.75" customHeight="1" x14ac:dyDescent="0.25">
      <c r="A39" s="50" t="str">
        <f>"3.2"</f>
        <v>3.2</v>
      </c>
      <c r="B39" s="58"/>
      <c r="C39" s="56"/>
      <c r="D39" s="56"/>
      <c r="E39" s="51"/>
      <c r="F39" s="51"/>
      <c r="G39" s="82">
        <v>1</v>
      </c>
      <c r="H39" s="82">
        <v>1</v>
      </c>
      <c r="I39" s="82">
        <f t="shared" ref="I39:I47" si="4">G39*H39</f>
        <v>1</v>
      </c>
      <c r="J39" s="51"/>
      <c r="K39" s="54"/>
      <c r="L39" s="53"/>
    </row>
    <row r="40" spans="1:12" ht="15.75" customHeight="1" x14ac:dyDescent="0.25">
      <c r="A40" s="50" t="str">
        <f>"3.3"</f>
        <v>3.3</v>
      </c>
      <c r="B40" s="58"/>
      <c r="C40" s="56"/>
      <c r="D40" s="56"/>
      <c r="E40" s="51"/>
      <c r="F40" s="51"/>
      <c r="G40" s="82">
        <v>1</v>
      </c>
      <c r="H40" s="82">
        <v>1</v>
      </c>
      <c r="I40" s="82">
        <f t="shared" si="4"/>
        <v>1</v>
      </c>
      <c r="J40" s="51"/>
      <c r="K40" s="54"/>
      <c r="L40" s="53"/>
    </row>
    <row r="41" spans="1:12" ht="15.75" customHeight="1" x14ac:dyDescent="0.25">
      <c r="A41" s="50" t="str">
        <f>"3.4"</f>
        <v>3.4</v>
      </c>
      <c r="B41" s="58"/>
      <c r="C41" s="56"/>
      <c r="D41" s="56"/>
      <c r="E41" s="51"/>
      <c r="F41" s="51"/>
      <c r="G41" s="82">
        <v>1</v>
      </c>
      <c r="H41" s="82">
        <v>1</v>
      </c>
      <c r="I41" s="82">
        <f t="shared" si="4"/>
        <v>1</v>
      </c>
      <c r="J41" s="51"/>
      <c r="K41" s="59"/>
      <c r="L41" s="53"/>
    </row>
    <row r="42" spans="1:12" ht="15.75" customHeight="1" x14ac:dyDescent="0.25">
      <c r="A42" s="50" t="str">
        <f>"3.5"</f>
        <v>3.5</v>
      </c>
      <c r="B42" s="51"/>
      <c r="C42" s="56"/>
      <c r="D42" s="56"/>
      <c r="E42" s="51"/>
      <c r="F42" s="51"/>
      <c r="G42" s="82">
        <v>1</v>
      </c>
      <c r="H42" s="82">
        <v>1</v>
      </c>
      <c r="I42" s="82">
        <f t="shared" si="4"/>
        <v>1</v>
      </c>
      <c r="J42" s="51"/>
      <c r="K42" s="59"/>
      <c r="L42" s="53"/>
    </row>
    <row r="43" spans="1:12" ht="15.75" customHeight="1" x14ac:dyDescent="0.25">
      <c r="A43" s="50" t="str">
        <f>"3.6"</f>
        <v>3.6</v>
      </c>
      <c r="B43" s="51"/>
      <c r="C43" s="56"/>
      <c r="D43" s="56"/>
      <c r="E43" s="51"/>
      <c r="F43" s="51"/>
      <c r="G43" s="82">
        <v>1</v>
      </c>
      <c r="H43" s="82">
        <v>1</v>
      </c>
      <c r="I43" s="82">
        <f t="shared" si="4"/>
        <v>1</v>
      </c>
      <c r="J43" s="51"/>
      <c r="K43" s="59"/>
      <c r="L43" s="53"/>
    </row>
    <row r="44" spans="1:12" ht="15.75" customHeight="1" x14ac:dyDescent="0.25">
      <c r="A44" s="50" t="str">
        <f>"3.7"</f>
        <v>3.7</v>
      </c>
      <c r="B44" s="51"/>
      <c r="C44" s="56"/>
      <c r="D44" s="56"/>
      <c r="E44" s="51"/>
      <c r="F44" s="51"/>
      <c r="G44" s="82">
        <v>1</v>
      </c>
      <c r="H44" s="82">
        <v>1</v>
      </c>
      <c r="I44" s="82">
        <f t="shared" si="4"/>
        <v>1</v>
      </c>
      <c r="J44" s="51"/>
      <c r="K44" s="59"/>
      <c r="L44" s="53"/>
    </row>
    <row r="45" spans="1:12" ht="15.75" customHeight="1" x14ac:dyDescent="0.25">
      <c r="A45" s="50" t="str">
        <f>"3.8"</f>
        <v>3.8</v>
      </c>
      <c r="B45" s="51"/>
      <c r="C45" s="56"/>
      <c r="D45" s="56"/>
      <c r="E45" s="51"/>
      <c r="F45" s="51"/>
      <c r="G45" s="82">
        <v>1</v>
      </c>
      <c r="H45" s="82">
        <v>1</v>
      </c>
      <c r="I45" s="82">
        <f t="shared" si="4"/>
        <v>1</v>
      </c>
      <c r="J45" s="51"/>
      <c r="K45" s="59"/>
      <c r="L45" s="53"/>
    </row>
    <row r="46" spans="1:12" ht="15.75" customHeight="1" x14ac:dyDescent="0.25">
      <c r="A46" s="50" t="str">
        <f>"3.9"</f>
        <v>3.9</v>
      </c>
      <c r="B46" s="51"/>
      <c r="C46" s="56"/>
      <c r="D46" s="56"/>
      <c r="E46" s="51"/>
      <c r="F46" s="51"/>
      <c r="G46" s="82">
        <v>1</v>
      </c>
      <c r="H46" s="82">
        <v>1</v>
      </c>
      <c r="I46" s="82">
        <f t="shared" si="4"/>
        <v>1</v>
      </c>
      <c r="J46" s="51"/>
      <c r="K46" s="59"/>
      <c r="L46" s="53"/>
    </row>
    <row r="47" spans="1:12" ht="15.75" customHeight="1" x14ac:dyDescent="0.25">
      <c r="A47" s="50" t="str">
        <f>"3.10"</f>
        <v>3.10</v>
      </c>
      <c r="B47" s="51"/>
      <c r="C47" s="56"/>
      <c r="D47" s="56"/>
      <c r="E47" s="51"/>
      <c r="F47" s="51"/>
      <c r="G47" s="82">
        <v>1</v>
      </c>
      <c r="H47" s="82">
        <v>1</v>
      </c>
      <c r="I47" s="82">
        <f t="shared" si="4"/>
        <v>1</v>
      </c>
      <c r="J47" s="51"/>
      <c r="K47" s="59"/>
      <c r="L47" s="53"/>
    </row>
    <row r="48" spans="1:12" ht="27.75" customHeight="1" x14ac:dyDescent="0.25">
      <c r="A48" s="75"/>
      <c r="B48" s="76"/>
      <c r="C48" s="76"/>
      <c r="D48" s="76"/>
      <c r="E48" s="76"/>
      <c r="F48" s="76"/>
      <c r="G48" s="76"/>
      <c r="H48" s="80" t="s">
        <v>21</v>
      </c>
      <c r="I48" s="86">
        <f>SUM(I38:I47)</f>
        <v>10</v>
      </c>
      <c r="J48" s="147"/>
      <c r="K48" s="148"/>
      <c r="L48" s="149"/>
    </row>
    <row r="49" spans="1:12" ht="15.75" customHeight="1" x14ac:dyDescent="0.25">
      <c r="A49" s="35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4"/>
    </row>
    <row r="50" spans="1:12" ht="33" customHeight="1" x14ac:dyDescent="0.25">
      <c r="A50" s="73" t="s">
        <v>26</v>
      </c>
      <c r="B50" s="74">
        <f>I11+I19</f>
        <v>9</v>
      </c>
      <c r="C50" s="33"/>
      <c r="D50" s="33"/>
      <c r="E50" s="33"/>
      <c r="F50" s="33"/>
      <c r="G50" s="33"/>
      <c r="H50" s="33"/>
      <c r="I50" s="33"/>
      <c r="J50" s="33"/>
      <c r="K50" s="33"/>
      <c r="L50" s="34"/>
    </row>
    <row r="51" spans="1:12" ht="28.5" customHeight="1" x14ac:dyDescent="0.25">
      <c r="A51" s="71" t="s">
        <v>27</v>
      </c>
      <c r="B51" s="72">
        <f>I27+I35</f>
        <v>10</v>
      </c>
      <c r="C51" s="33"/>
      <c r="D51" s="33"/>
      <c r="E51" s="33"/>
      <c r="F51" s="33"/>
      <c r="G51" s="33"/>
      <c r="H51" s="33"/>
      <c r="I51" s="33"/>
      <c r="J51" s="33"/>
      <c r="K51" s="33"/>
      <c r="L51" s="34"/>
    </row>
    <row r="52" spans="1:12" ht="27.75" customHeight="1" x14ac:dyDescent="0.25">
      <c r="A52" s="77" t="s">
        <v>28</v>
      </c>
      <c r="B52" s="78">
        <f>I48</f>
        <v>10</v>
      </c>
      <c r="C52" s="33"/>
      <c r="D52" s="33"/>
      <c r="E52" s="33"/>
      <c r="F52" s="33"/>
      <c r="G52" s="33"/>
      <c r="H52" s="33"/>
      <c r="I52" s="33"/>
      <c r="J52" s="33"/>
      <c r="K52" s="33"/>
      <c r="L52" s="34"/>
    </row>
    <row r="53" spans="1:12" ht="52.5" customHeight="1" thickBot="1" x14ac:dyDescent="0.3">
      <c r="A53" s="79" t="s">
        <v>21</v>
      </c>
      <c r="B53" s="79">
        <f>B50+B51+B52</f>
        <v>29</v>
      </c>
      <c r="C53" s="47"/>
      <c r="D53" s="47"/>
      <c r="E53" s="47"/>
      <c r="F53" s="47"/>
      <c r="G53" s="47"/>
      <c r="H53" s="47"/>
      <c r="I53" s="47"/>
      <c r="J53" s="47"/>
      <c r="K53" s="47"/>
      <c r="L53" s="48"/>
    </row>
  </sheetData>
  <mergeCells count="10">
    <mergeCell ref="J35:L35"/>
    <mergeCell ref="E37:H37"/>
    <mergeCell ref="J48:L48"/>
    <mergeCell ref="E6:H6"/>
    <mergeCell ref="J11:L11"/>
    <mergeCell ref="E13:H13"/>
    <mergeCell ref="J19:L19"/>
    <mergeCell ref="E21:H21"/>
    <mergeCell ref="J27:L27"/>
    <mergeCell ref="E29:H29"/>
  </mergeCells>
  <printOptions horizontalCentered="1" gridLines="1"/>
  <pageMargins left="0.7" right="0.7" top="0.75" bottom="0.75" header="0" footer="0"/>
  <pageSetup paperSize="9" scale="38" pageOrder="overThenDown" orientation="landscape" cellComments="atEnd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100-000000000000}">
          <x14:formula1>
            <xm:f>'Wskaźniki jakościowe i ilościow'!$A$5:$A$31</xm:f>
          </x14:formula1>
          <xm:sqref>J7:J10</xm:sqref>
        </x14:dataValidation>
        <x14:dataValidation type="list" allowBlank="1" showErrorMessage="1" xr:uid="{00000000-0002-0000-0100-000002000000}">
          <x14:formula1>
            <xm:f>Robocze!$B$2:$B$4</xm:f>
          </x14:formula1>
          <xm:sqref>F7:F10 F14:F18 F22:F26 F30:F34 F38:F47</xm:sqref>
        </x14:dataValidation>
        <x14:dataValidation type="list" allowBlank="1" showErrorMessage="1" xr:uid="{00000000-0002-0000-0100-000003000000}">
          <x14:formula1>
            <xm:f>Robocze!$A$2:$A$5</xm:f>
          </x14:formula1>
          <xm:sqref>E7:E10 E14:E18 E22:E26 E30:E34 E38:E47</xm:sqref>
        </x14:dataValidation>
        <x14:dataValidation type="list" allowBlank="1" showErrorMessage="1" xr:uid="{00000000-0002-0000-0100-000001000000}">
          <x14:formula1>
            <xm:f>'Wskaźniki jakościowe i ilościow'!$G$5:$G$31</xm:f>
          </x14:formula1>
          <xm:sqref>J38:J47</xm:sqref>
        </x14:dataValidation>
        <x14:dataValidation type="list" allowBlank="1" showErrorMessage="1" xr:uid="{00000000-0002-0000-0100-000004000000}">
          <x14:formula1>
            <xm:f>'Wskaźniki jakościowe i ilościow'!$D$5:$D$31</xm:f>
          </x14:formula1>
          <xm:sqref>J22:J26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H45"/>
  <sheetViews>
    <sheetView tabSelected="1" view="pageBreakPreview" zoomScale="83" zoomScaleNormal="100" zoomScaleSheetLayoutView="83" workbookViewId="0">
      <selection activeCell="E39" sqref="E39"/>
    </sheetView>
  </sheetViews>
  <sheetFormatPr defaultColWidth="12.5546875" defaultRowHeight="15" customHeight="1" x14ac:dyDescent="0.25"/>
  <cols>
    <col min="1" max="1" width="56.88671875" customWidth="1"/>
    <col min="2" max="2" width="77.33203125" customWidth="1"/>
    <col min="3" max="3" width="4.5546875" customWidth="1"/>
    <col min="4" max="4" width="48.88671875" customWidth="1"/>
    <col min="5" max="5" width="73" customWidth="1"/>
    <col min="6" max="6" width="3.33203125" customWidth="1"/>
    <col min="7" max="7" width="32.5546875" customWidth="1"/>
    <col min="8" max="8" width="59.5546875" customWidth="1"/>
  </cols>
  <sheetData>
    <row r="1" spans="1:8" ht="29.25" customHeight="1" x14ac:dyDescent="0.25">
      <c r="A1" s="162" t="s">
        <v>29</v>
      </c>
      <c r="B1" s="163"/>
      <c r="C1" s="163"/>
      <c r="D1" s="163"/>
      <c r="E1" s="163"/>
      <c r="F1" s="163"/>
      <c r="G1" s="163"/>
      <c r="H1" s="163"/>
    </row>
    <row r="2" spans="1:8" ht="15.75" customHeight="1" x14ac:dyDescent="0.25">
      <c r="A2" s="3"/>
      <c r="B2" s="3"/>
      <c r="C2" s="4"/>
      <c r="D2" s="3"/>
      <c r="E2" s="5"/>
      <c r="F2" s="3"/>
      <c r="G2" s="3"/>
      <c r="H2" s="3"/>
    </row>
    <row r="3" spans="1:8" ht="33" customHeight="1" x14ac:dyDescent="0.25">
      <c r="A3" s="164" t="s">
        <v>30</v>
      </c>
      <c r="B3" s="159"/>
      <c r="C3" s="4"/>
      <c r="D3" s="165" t="s">
        <v>31</v>
      </c>
      <c r="E3" s="161"/>
      <c r="F3" s="3"/>
      <c r="G3" s="166" t="s">
        <v>32</v>
      </c>
      <c r="H3" s="167"/>
    </row>
    <row r="4" spans="1:8" ht="15.75" customHeight="1" x14ac:dyDescent="0.25">
      <c r="A4" s="63" t="s">
        <v>33</v>
      </c>
      <c r="B4" s="63" t="s">
        <v>34</v>
      </c>
      <c r="C4" s="4"/>
      <c r="D4" s="63" t="s">
        <v>33</v>
      </c>
      <c r="E4" s="64" t="s">
        <v>34</v>
      </c>
      <c r="F4" s="3"/>
      <c r="G4" s="63" t="s">
        <v>33</v>
      </c>
      <c r="H4" s="63" t="s">
        <v>34</v>
      </c>
    </row>
    <row r="5" spans="1:8" ht="74.400000000000006" customHeight="1" x14ac:dyDescent="0.25">
      <c r="A5" s="144" t="s">
        <v>77</v>
      </c>
      <c r="B5" s="144" t="s">
        <v>148</v>
      </c>
      <c r="C5" s="4"/>
      <c r="D5" s="144" t="s">
        <v>77</v>
      </c>
      <c r="E5" s="20"/>
      <c r="F5" s="4"/>
      <c r="G5" s="144" t="s">
        <v>77</v>
      </c>
      <c r="H5" s="144" t="s">
        <v>158</v>
      </c>
    </row>
    <row r="6" spans="1:8" ht="33" customHeight="1" x14ac:dyDescent="0.25">
      <c r="A6" s="144" t="s">
        <v>78</v>
      </c>
      <c r="B6" s="17"/>
      <c r="C6" s="4"/>
      <c r="D6" s="144" t="s">
        <v>78</v>
      </c>
      <c r="E6" s="20"/>
      <c r="F6" s="4"/>
      <c r="G6" s="144" t="s">
        <v>78</v>
      </c>
      <c r="H6" s="20"/>
    </row>
    <row r="7" spans="1:8" ht="24" customHeight="1" x14ac:dyDescent="0.25">
      <c r="A7" s="144" t="s">
        <v>95</v>
      </c>
      <c r="B7" s="18"/>
      <c r="C7" s="4"/>
      <c r="D7" s="144" t="s">
        <v>95</v>
      </c>
      <c r="E7" s="20"/>
      <c r="F7" s="4"/>
      <c r="G7" s="144" t="s">
        <v>95</v>
      </c>
      <c r="H7" s="20"/>
    </row>
    <row r="8" spans="1:8" ht="26.4" customHeight="1" x14ac:dyDescent="0.25">
      <c r="A8" s="144" t="s">
        <v>96</v>
      </c>
      <c r="B8" s="19"/>
      <c r="C8" s="4"/>
      <c r="D8" s="144" t="s">
        <v>96</v>
      </c>
      <c r="E8" s="20"/>
      <c r="F8" s="4"/>
      <c r="G8" s="144" t="s">
        <v>96</v>
      </c>
      <c r="H8" s="20"/>
    </row>
    <row r="9" spans="1:8" ht="111" customHeight="1" x14ac:dyDescent="0.25">
      <c r="A9" s="144" t="s">
        <v>153</v>
      </c>
      <c r="B9" s="144" t="s">
        <v>149</v>
      </c>
      <c r="C9" s="4"/>
      <c r="D9" s="144" t="s">
        <v>152</v>
      </c>
      <c r="E9" s="144" t="s">
        <v>150</v>
      </c>
      <c r="F9" s="4"/>
      <c r="G9" s="144" t="s">
        <v>155</v>
      </c>
      <c r="H9" s="144" t="s">
        <v>154</v>
      </c>
    </row>
    <row r="10" spans="1:8" ht="67.2" customHeight="1" x14ac:dyDescent="0.25">
      <c r="A10" s="19"/>
      <c r="B10" s="19"/>
      <c r="C10" s="4"/>
      <c r="D10" s="144" t="s">
        <v>151</v>
      </c>
      <c r="E10" s="144" t="s">
        <v>154</v>
      </c>
      <c r="F10" s="4"/>
      <c r="G10" s="144" t="s">
        <v>156</v>
      </c>
      <c r="H10" s="144" t="s">
        <v>157</v>
      </c>
    </row>
    <row r="11" spans="1:8" ht="15.75" customHeight="1" x14ac:dyDescent="0.25">
      <c r="A11" s="19"/>
      <c r="B11" s="19"/>
      <c r="C11" s="4"/>
      <c r="D11" s="144"/>
      <c r="E11" s="19"/>
      <c r="F11" s="4"/>
      <c r="G11" s="19"/>
      <c r="H11" s="19"/>
    </row>
    <row r="12" spans="1:8" ht="15.75" customHeight="1" x14ac:dyDescent="0.25">
      <c r="A12" s="19"/>
      <c r="B12" s="19"/>
      <c r="C12" s="4"/>
      <c r="D12" s="19"/>
      <c r="E12" s="19"/>
      <c r="F12" s="4"/>
      <c r="G12" s="19"/>
      <c r="H12" s="19"/>
    </row>
    <row r="13" spans="1:8" ht="15.75" customHeight="1" x14ac:dyDescent="0.25">
      <c r="A13" s="19"/>
      <c r="B13" s="19"/>
      <c r="C13" s="4"/>
      <c r="D13" s="19"/>
      <c r="E13" s="19"/>
      <c r="F13" s="4"/>
      <c r="G13" s="19"/>
      <c r="H13" s="19"/>
    </row>
    <row r="14" spans="1:8" ht="15.75" customHeight="1" x14ac:dyDescent="0.25">
      <c r="A14" s="19"/>
      <c r="B14" s="19"/>
      <c r="C14" s="4"/>
      <c r="D14" s="19"/>
      <c r="E14" s="19"/>
      <c r="F14" s="4"/>
      <c r="G14" s="19"/>
      <c r="H14" s="19"/>
    </row>
    <row r="15" spans="1:8" ht="15.75" customHeight="1" x14ac:dyDescent="0.25">
      <c r="A15" s="19"/>
      <c r="B15" s="19"/>
      <c r="C15" s="4"/>
      <c r="D15" s="19"/>
      <c r="E15" s="19"/>
      <c r="F15" s="4"/>
      <c r="G15" s="19"/>
      <c r="H15" s="19"/>
    </row>
    <row r="16" spans="1:8" ht="15.75" customHeight="1" x14ac:dyDescent="0.25">
      <c r="A16" s="19"/>
      <c r="B16" s="19"/>
      <c r="C16" s="4"/>
      <c r="D16" s="19"/>
      <c r="E16" s="19"/>
      <c r="F16" s="4"/>
      <c r="G16" s="19"/>
      <c r="H16" s="19"/>
    </row>
    <row r="17" spans="1:8" ht="15.75" customHeight="1" x14ac:dyDescent="0.25">
      <c r="A17" s="19"/>
      <c r="B17" s="19"/>
      <c r="C17" s="4"/>
      <c r="D17" s="19"/>
      <c r="E17" s="19"/>
      <c r="F17" s="4"/>
      <c r="G17" s="19"/>
      <c r="H17" s="19"/>
    </row>
    <row r="18" spans="1:8" ht="15.75" customHeight="1" x14ac:dyDescent="0.25">
      <c r="A18" s="19"/>
      <c r="B18" s="19"/>
      <c r="C18" s="4"/>
      <c r="D18" s="19"/>
      <c r="E18" s="19"/>
      <c r="F18" s="4"/>
      <c r="G18" s="19"/>
      <c r="H18" s="19"/>
    </row>
    <row r="19" spans="1:8" ht="15.75" customHeight="1" x14ac:dyDescent="0.25">
      <c r="A19" s="19"/>
      <c r="B19" s="19"/>
      <c r="C19" s="4"/>
      <c r="D19" s="19"/>
      <c r="E19" s="19"/>
      <c r="F19" s="4"/>
      <c r="G19" s="19"/>
      <c r="H19" s="19"/>
    </row>
    <row r="20" spans="1:8" ht="15.75" customHeight="1" x14ac:dyDescent="0.25">
      <c r="A20" s="19"/>
      <c r="B20" s="19"/>
      <c r="C20" s="4"/>
      <c r="D20" s="19"/>
      <c r="E20" s="19"/>
      <c r="F20" s="4"/>
      <c r="G20" s="19"/>
      <c r="H20" s="19"/>
    </row>
    <row r="21" spans="1:8" ht="15.75" customHeight="1" x14ac:dyDescent="0.25">
      <c r="A21" s="19"/>
      <c r="B21" s="19"/>
      <c r="C21" s="4"/>
      <c r="D21" s="19"/>
      <c r="E21" s="19"/>
      <c r="F21" s="4"/>
      <c r="G21" s="19"/>
      <c r="H21" s="19"/>
    </row>
    <row r="22" spans="1:8" ht="15.75" customHeight="1" x14ac:dyDescent="0.25">
      <c r="A22" s="19"/>
      <c r="B22" s="19"/>
      <c r="C22" s="4"/>
      <c r="D22" s="19"/>
      <c r="E22" s="19"/>
      <c r="F22" s="4"/>
      <c r="G22" s="19"/>
      <c r="H22" s="19"/>
    </row>
    <row r="23" spans="1:8" ht="15.75" customHeight="1" x14ac:dyDescent="0.25">
      <c r="A23" s="19"/>
      <c r="B23" s="19"/>
      <c r="C23" s="4"/>
      <c r="D23" s="19"/>
      <c r="E23" s="19"/>
      <c r="F23" s="4"/>
      <c r="G23" s="19"/>
      <c r="H23" s="19"/>
    </row>
    <row r="24" spans="1:8" ht="15.75" customHeight="1" x14ac:dyDescent="0.25">
      <c r="A24" s="19"/>
      <c r="B24" s="19"/>
      <c r="C24" s="4"/>
      <c r="D24" s="19"/>
      <c r="E24" s="19"/>
      <c r="F24" s="4"/>
      <c r="G24" s="19"/>
      <c r="H24" s="19"/>
    </row>
    <row r="25" spans="1:8" ht="15.75" customHeight="1" x14ac:dyDescent="0.25">
      <c r="A25" s="19"/>
      <c r="B25" s="19"/>
      <c r="C25" s="4"/>
      <c r="D25" s="19"/>
      <c r="E25" s="19"/>
      <c r="F25" s="4"/>
      <c r="G25" s="19"/>
      <c r="H25" s="19"/>
    </row>
    <row r="26" spans="1:8" ht="15.75" customHeight="1" x14ac:dyDescent="0.25">
      <c r="A26" s="19"/>
      <c r="B26" s="19"/>
      <c r="C26" s="4"/>
      <c r="D26" s="19"/>
      <c r="E26" s="19"/>
      <c r="F26" s="4"/>
      <c r="G26" s="19"/>
      <c r="H26" s="19"/>
    </row>
    <row r="27" spans="1:8" ht="15.75" customHeight="1" x14ac:dyDescent="0.25">
      <c r="A27" s="19"/>
      <c r="B27" s="19"/>
      <c r="C27" s="4"/>
      <c r="D27" s="19"/>
      <c r="E27" s="19"/>
      <c r="F27" s="4"/>
      <c r="G27" s="19"/>
      <c r="H27" s="19"/>
    </row>
    <row r="28" spans="1:8" ht="15.75" customHeight="1" x14ac:dyDescent="0.25">
      <c r="A28" s="19"/>
      <c r="B28" s="19"/>
      <c r="C28" s="4"/>
      <c r="D28" s="19"/>
      <c r="E28" s="19"/>
      <c r="F28" s="4"/>
      <c r="G28" s="19"/>
      <c r="H28" s="19"/>
    </row>
    <row r="29" spans="1:8" ht="15.75" customHeight="1" x14ac:dyDescent="0.25">
      <c r="A29" s="19"/>
      <c r="B29" s="19"/>
      <c r="C29" s="4"/>
      <c r="D29" s="19"/>
      <c r="E29" s="19"/>
      <c r="F29" s="4"/>
      <c r="G29" s="19"/>
      <c r="H29" s="19"/>
    </row>
    <row r="30" spans="1:8" ht="15.75" customHeight="1" x14ac:dyDescent="0.25">
      <c r="A30" s="19"/>
      <c r="B30" s="19"/>
      <c r="C30" s="4"/>
      <c r="D30" s="19"/>
      <c r="E30" s="19"/>
      <c r="F30" s="4"/>
      <c r="G30" s="19"/>
      <c r="H30" s="19"/>
    </row>
    <row r="31" spans="1:8" ht="15.75" customHeight="1" x14ac:dyDescent="0.25">
      <c r="A31" s="19"/>
      <c r="B31" s="19"/>
      <c r="C31" s="4"/>
      <c r="D31" s="19"/>
      <c r="E31" s="19"/>
      <c r="F31" s="4"/>
      <c r="G31" s="19"/>
      <c r="H31" s="19"/>
    </row>
    <row r="32" spans="1:8" ht="15.75" customHeight="1" x14ac:dyDescent="0.25">
      <c r="A32" s="4"/>
      <c r="B32" s="4"/>
      <c r="C32" s="4"/>
      <c r="D32" s="4"/>
      <c r="E32" s="8"/>
      <c r="F32" s="4"/>
      <c r="G32" s="4"/>
      <c r="H32" s="4"/>
    </row>
    <row r="33" spans="1:8" ht="26.25" customHeight="1" x14ac:dyDescent="0.3">
      <c r="A33" s="168" t="s">
        <v>35</v>
      </c>
      <c r="B33" s="169"/>
      <c r="C33" s="169"/>
      <c r="D33" s="169"/>
      <c r="E33" s="169"/>
      <c r="F33" s="4"/>
      <c r="G33" s="4"/>
      <c r="H33" s="4"/>
    </row>
    <row r="34" spans="1:8" ht="15.75" customHeight="1" x14ac:dyDescent="0.25">
      <c r="A34" s="4"/>
      <c r="B34" s="4"/>
      <c r="C34" s="4"/>
      <c r="D34" s="4"/>
      <c r="E34" s="8"/>
      <c r="F34" s="4"/>
      <c r="G34" s="4"/>
      <c r="H34" s="4"/>
    </row>
    <row r="35" spans="1:8" ht="24" customHeight="1" x14ac:dyDescent="0.25">
      <c r="A35" s="158" t="s">
        <v>30</v>
      </c>
      <c r="B35" s="159"/>
      <c r="C35" s="4"/>
      <c r="D35" s="160" t="s">
        <v>31</v>
      </c>
      <c r="E35" s="161"/>
      <c r="F35" s="3"/>
      <c r="G35" s="4"/>
      <c r="H35" s="4"/>
    </row>
    <row r="36" spans="1:8" ht="15.75" customHeight="1" x14ac:dyDescent="0.25">
      <c r="A36" s="9" t="s">
        <v>36</v>
      </c>
      <c r="B36" s="9" t="s">
        <v>37</v>
      </c>
      <c r="C36" s="4"/>
      <c r="D36" s="9" t="s">
        <v>36</v>
      </c>
      <c r="E36" s="10" t="s">
        <v>37</v>
      </c>
      <c r="F36" s="3"/>
      <c r="G36" s="4"/>
      <c r="H36" s="4"/>
    </row>
    <row r="37" spans="1:8" ht="252.6" customHeight="1" x14ac:dyDescent="0.25">
      <c r="A37" s="143" t="s">
        <v>142</v>
      </c>
      <c r="B37" s="143" t="s">
        <v>143</v>
      </c>
      <c r="C37" s="6"/>
      <c r="D37" s="143" t="s">
        <v>142</v>
      </c>
      <c r="E37" s="143" t="s">
        <v>143</v>
      </c>
      <c r="F37" s="6"/>
      <c r="G37" s="4"/>
      <c r="H37" s="4"/>
    </row>
    <row r="38" spans="1:8" ht="205.8" customHeight="1" x14ac:dyDescent="0.25">
      <c r="A38" s="143" t="s">
        <v>144</v>
      </c>
      <c r="B38" s="143" t="s">
        <v>145</v>
      </c>
      <c r="C38" s="4"/>
      <c r="D38" s="143" t="s">
        <v>144</v>
      </c>
      <c r="E38" s="143" t="s">
        <v>145</v>
      </c>
      <c r="F38" s="4"/>
      <c r="G38" s="4"/>
      <c r="H38" s="4"/>
    </row>
    <row r="39" spans="1:8" ht="138" customHeight="1" x14ac:dyDescent="0.25">
      <c r="A39" s="19"/>
      <c r="B39" s="21"/>
      <c r="C39" s="4"/>
      <c r="D39" s="170" t="s">
        <v>146</v>
      </c>
      <c r="E39" s="170" t="s">
        <v>147</v>
      </c>
      <c r="F39" s="4"/>
      <c r="G39" s="4"/>
      <c r="H39" s="4"/>
    </row>
    <row r="40" spans="1:8" ht="89.4" customHeight="1" x14ac:dyDescent="0.25">
      <c r="A40" s="22"/>
      <c r="B40" s="22"/>
      <c r="C40" s="4"/>
      <c r="D40" s="19"/>
      <c r="E40" s="21"/>
      <c r="F40" s="4"/>
      <c r="G40" s="4"/>
      <c r="H40" s="4"/>
    </row>
    <row r="41" spans="1:8" ht="15.75" customHeight="1" x14ac:dyDescent="0.25">
      <c r="A41" s="22"/>
      <c r="B41" s="22"/>
      <c r="C41" s="4"/>
      <c r="D41" s="19"/>
      <c r="E41" s="23"/>
      <c r="F41" s="4"/>
      <c r="G41" s="4"/>
      <c r="H41" s="4"/>
    </row>
    <row r="42" spans="1:8" ht="15.75" customHeight="1" x14ac:dyDescent="0.25">
      <c r="A42" s="22"/>
      <c r="B42" s="22"/>
      <c r="C42" s="4"/>
      <c r="D42" s="19"/>
      <c r="E42" s="23"/>
      <c r="F42" s="4"/>
      <c r="G42" s="4"/>
      <c r="H42" s="4"/>
    </row>
    <row r="43" spans="1:8" ht="15.75" customHeight="1" x14ac:dyDescent="0.25">
      <c r="A43" s="22"/>
      <c r="B43" s="22"/>
      <c r="C43" s="4"/>
      <c r="D43" s="19"/>
      <c r="E43" s="23"/>
      <c r="F43" s="4"/>
      <c r="G43" s="4"/>
      <c r="H43" s="4"/>
    </row>
    <row r="44" spans="1:8" ht="15.75" customHeight="1" x14ac:dyDescent="0.25">
      <c r="A44" s="22"/>
      <c r="B44" s="22"/>
      <c r="C44" s="4"/>
      <c r="D44" s="19"/>
      <c r="E44" s="23"/>
      <c r="F44" s="4"/>
      <c r="G44" s="4"/>
      <c r="H44" s="4"/>
    </row>
    <row r="45" spans="1:8" ht="15.75" customHeight="1" x14ac:dyDescent="0.25">
      <c r="A45" s="4"/>
      <c r="B45" s="4"/>
      <c r="C45" s="4"/>
      <c r="D45" s="7"/>
      <c r="E45" s="12"/>
      <c r="F45" s="4"/>
      <c r="G45" s="4"/>
      <c r="H45" s="4"/>
    </row>
  </sheetData>
  <mergeCells count="7">
    <mergeCell ref="A35:B35"/>
    <mergeCell ref="D35:E35"/>
    <mergeCell ref="A1:H1"/>
    <mergeCell ref="A3:B3"/>
    <mergeCell ref="D3:E3"/>
    <mergeCell ref="G3:H3"/>
    <mergeCell ref="A33:E33"/>
  </mergeCells>
  <phoneticPr fontId="8" type="noConversion"/>
  <printOptions horizontalCentered="1" gridLines="1"/>
  <pageMargins left="0.7" right="0.7" top="0.75" bottom="0.75" header="0" footer="0"/>
  <pageSetup paperSize="9" scale="32" pageOrder="overThenDown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outlinePr summaryBelow="0" summaryRight="0"/>
    <pageSetUpPr fitToPage="1"/>
  </sheetPr>
  <dimension ref="A1:I24"/>
  <sheetViews>
    <sheetView topLeftCell="C1" zoomScale="76" zoomScaleNormal="76" workbookViewId="0">
      <selection activeCell="D29" sqref="D29"/>
    </sheetView>
  </sheetViews>
  <sheetFormatPr defaultColWidth="12.5546875" defaultRowHeight="15" customHeight="1" x14ac:dyDescent="0.25"/>
  <cols>
    <col min="1" max="1" width="5.33203125" style="92" customWidth="1"/>
    <col min="2" max="2" width="26.44140625" style="92" customWidth="1"/>
    <col min="3" max="3" width="134.44140625" style="92" customWidth="1"/>
    <col min="4" max="4" width="45.6640625" style="92" customWidth="1"/>
    <col min="5" max="5" width="131.88671875" style="92" customWidth="1"/>
    <col min="6" max="16384" width="12.5546875" style="92"/>
  </cols>
  <sheetData>
    <row r="1" spans="1:9" ht="43.2" customHeight="1" x14ac:dyDescent="0.25">
      <c r="A1" s="89" t="s">
        <v>38</v>
      </c>
      <c r="B1" s="90" t="s">
        <v>39</v>
      </c>
      <c r="C1" s="91" t="s">
        <v>40</v>
      </c>
      <c r="D1" s="89" t="s">
        <v>41</v>
      </c>
      <c r="E1" s="91" t="s">
        <v>42</v>
      </c>
    </row>
    <row r="2" spans="1:9" ht="120.75" customHeight="1" x14ac:dyDescent="0.25">
      <c r="A2" s="93">
        <v>1</v>
      </c>
      <c r="B2" s="109" t="s">
        <v>94</v>
      </c>
      <c r="C2" s="114" t="s">
        <v>69</v>
      </c>
      <c r="D2" s="128" t="s">
        <v>70</v>
      </c>
      <c r="E2" s="116"/>
      <c r="G2" s="92">
        <v>1</v>
      </c>
      <c r="H2" s="92">
        <v>2</v>
      </c>
      <c r="I2" s="92">
        <v>3</v>
      </c>
    </row>
    <row r="3" spans="1:9" s="96" customFormat="1" ht="70.2" customHeight="1" x14ac:dyDescent="0.25">
      <c r="A3" s="93">
        <v>2</v>
      </c>
      <c r="B3" s="94" t="s">
        <v>43</v>
      </c>
      <c r="C3" s="125" t="s">
        <v>44</v>
      </c>
      <c r="D3" s="127" t="s">
        <v>98</v>
      </c>
      <c r="E3" s="95" t="s">
        <v>85</v>
      </c>
      <c r="G3" s="96">
        <v>9320</v>
      </c>
      <c r="H3" s="96">
        <v>8000</v>
      </c>
      <c r="I3" s="96" t="s">
        <v>97</v>
      </c>
    </row>
    <row r="4" spans="1:9" ht="150" customHeight="1" x14ac:dyDescent="0.25">
      <c r="A4" s="97">
        <v>3</v>
      </c>
      <c r="B4" s="98" t="s">
        <v>45</v>
      </c>
      <c r="C4" s="99" t="s">
        <v>46</v>
      </c>
      <c r="D4" s="129" t="s">
        <v>99</v>
      </c>
      <c r="E4" s="100" t="s">
        <v>86</v>
      </c>
    </row>
    <row r="5" spans="1:9" ht="108.6" customHeight="1" x14ac:dyDescent="0.25">
      <c r="A5" s="93">
        <v>4</v>
      </c>
      <c r="B5" s="101" t="s">
        <v>47</v>
      </c>
      <c r="C5" s="102" t="s">
        <v>48</v>
      </c>
      <c r="D5" s="130" t="s">
        <v>101</v>
      </c>
      <c r="E5" s="103" t="s">
        <v>100</v>
      </c>
    </row>
    <row r="6" spans="1:9" ht="187.2" customHeight="1" x14ac:dyDescent="0.25">
      <c r="A6" s="93">
        <v>5</v>
      </c>
      <c r="B6" s="104" t="s">
        <v>87</v>
      </c>
      <c r="C6" s="105" t="s">
        <v>88</v>
      </c>
      <c r="D6" s="138" t="s">
        <v>102</v>
      </c>
      <c r="E6" s="106" t="s">
        <v>51</v>
      </c>
    </row>
    <row r="7" spans="1:9" ht="105.6" customHeight="1" x14ac:dyDescent="0.25">
      <c r="A7" s="97">
        <v>6</v>
      </c>
      <c r="B7" s="107" t="s">
        <v>59</v>
      </c>
      <c r="C7" s="110" t="s">
        <v>136</v>
      </c>
      <c r="D7" s="131" t="s">
        <v>104</v>
      </c>
      <c r="E7" s="103" t="s">
        <v>103</v>
      </c>
    </row>
    <row r="8" spans="1:9" ht="83.4" customHeight="1" x14ac:dyDescent="0.25">
      <c r="A8" s="93">
        <v>7</v>
      </c>
      <c r="B8" s="109" t="s">
        <v>60</v>
      </c>
      <c r="C8" s="110" t="s">
        <v>89</v>
      </c>
      <c r="D8" s="128" t="s">
        <v>106</v>
      </c>
      <c r="E8" s="111" t="s">
        <v>105</v>
      </c>
    </row>
    <row r="9" spans="1:9" ht="92.4" customHeight="1" x14ac:dyDescent="0.25">
      <c r="A9" s="93">
        <v>8</v>
      </c>
      <c r="B9" s="109" t="s">
        <v>61</v>
      </c>
      <c r="C9" s="110" t="s">
        <v>89</v>
      </c>
      <c r="D9" s="128" t="s">
        <v>108</v>
      </c>
      <c r="E9" s="112" t="s">
        <v>107</v>
      </c>
    </row>
    <row r="10" spans="1:9" ht="90.6" customHeight="1" x14ac:dyDescent="0.25">
      <c r="A10" s="97">
        <v>9</v>
      </c>
      <c r="B10" s="107" t="s">
        <v>62</v>
      </c>
      <c r="C10" s="110" t="s">
        <v>89</v>
      </c>
      <c r="D10" s="128" t="s">
        <v>110</v>
      </c>
      <c r="E10" s="112" t="s">
        <v>109</v>
      </c>
    </row>
    <row r="11" spans="1:9" ht="213" customHeight="1" x14ac:dyDescent="0.25">
      <c r="A11" s="93">
        <v>10</v>
      </c>
      <c r="B11" s="113" t="s">
        <v>63</v>
      </c>
      <c r="C11" s="114" t="s">
        <v>64</v>
      </c>
      <c r="D11" s="128" t="s">
        <v>112</v>
      </c>
      <c r="E11" s="112" t="s">
        <v>111</v>
      </c>
    </row>
    <row r="12" spans="1:9" ht="78.599999999999994" customHeight="1" x14ac:dyDescent="0.25">
      <c r="A12" s="93">
        <v>11</v>
      </c>
      <c r="B12" s="109" t="s">
        <v>65</v>
      </c>
      <c r="C12" s="108"/>
      <c r="D12" s="128" t="s">
        <v>114</v>
      </c>
      <c r="E12" s="112" t="s">
        <v>113</v>
      </c>
    </row>
    <row r="13" spans="1:9" ht="72.599999999999994" customHeight="1" x14ac:dyDescent="0.25">
      <c r="A13" s="97">
        <v>12</v>
      </c>
      <c r="B13" s="109" t="s">
        <v>66</v>
      </c>
      <c r="C13" s="108"/>
      <c r="D13" s="128" t="s">
        <v>115</v>
      </c>
      <c r="E13" s="112" t="s">
        <v>90</v>
      </c>
    </row>
    <row r="14" spans="1:9" ht="84.6" customHeight="1" x14ac:dyDescent="0.25">
      <c r="A14" s="93">
        <v>13</v>
      </c>
      <c r="B14" s="109" t="s">
        <v>67</v>
      </c>
      <c r="C14" s="110" t="s">
        <v>133</v>
      </c>
      <c r="D14" s="128" t="s">
        <v>116</v>
      </c>
      <c r="E14" s="112" t="s">
        <v>91</v>
      </c>
    </row>
    <row r="15" spans="1:9" ht="93.6" customHeight="1" x14ac:dyDescent="0.25">
      <c r="A15" s="93">
        <v>14</v>
      </c>
      <c r="B15" s="109" t="s">
        <v>68</v>
      </c>
      <c r="C15" s="108"/>
      <c r="D15" s="132" t="s">
        <v>117</v>
      </c>
      <c r="E15" s="112" t="s">
        <v>92</v>
      </c>
    </row>
    <row r="16" spans="1:9" ht="109.95" customHeight="1" x14ac:dyDescent="0.25">
      <c r="A16" s="97">
        <v>15</v>
      </c>
      <c r="B16" s="109" t="s">
        <v>71</v>
      </c>
      <c r="C16" s="117"/>
      <c r="D16" s="133" t="s">
        <v>118</v>
      </c>
      <c r="E16" s="103" t="s">
        <v>93</v>
      </c>
    </row>
    <row r="17" spans="1:5" ht="78.599999999999994" customHeight="1" x14ac:dyDescent="0.25">
      <c r="A17" s="93">
        <v>16</v>
      </c>
      <c r="B17" s="115" t="s">
        <v>49</v>
      </c>
      <c r="C17" s="119"/>
      <c r="D17" s="131" t="s">
        <v>120</v>
      </c>
      <c r="E17" s="103" t="s">
        <v>119</v>
      </c>
    </row>
    <row r="18" spans="1:5" ht="98.4" customHeight="1" x14ac:dyDescent="0.25">
      <c r="A18" s="93">
        <v>17</v>
      </c>
      <c r="B18" s="118" t="s">
        <v>50</v>
      </c>
      <c r="C18" s="120"/>
      <c r="D18" s="134" t="s">
        <v>121</v>
      </c>
      <c r="E18" s="103" t="s">
        <v>122</v>
      </c>
    </row>
    <row r="19" spans="1:5" ht="340.2" customHeight="1" x14ac:dyDescent="0.5">
      <c r="A19" s="97">
        <v>18</v>
      </c>
      <c r="B19" s="121" t="s">
        <v>52</v>
      </c>
      <c r="C19" s="122" t="s">
        <v>125</v>
      </c>
      <c r="D19" s="129" t="s">
        <v>128</v>
      </c>
      <c r="E19" s="135" t="s">
        <v>124</v>
      </c>
    </row>
    <row r="20" spans="1:5" ht="316.2" customHeight="1" x14ac:dyDescent="0.5">
      <c r="A20" s="93">
        <v>19</v>
      </c>
      <c r="B20" s="115" t="s">
        <v>53</v>
      </c>
      <c r="C20" s="123" t="s">
        <v>126</v>
      </c>
      <c r="D20" s="139" t="s">
        <v>127</v>
      </c>
      <c r="E20" s="135" t="s">
        <v>124</v>
      </c>
    </row>
    <row r="21" spans="1:5" ht="310.95" customHeight="1" x14ac:dyDescent="0.5">
      <c r="A21" s="93">
        <v>20</v>
      </c>
      <c r="B21" s="118" t="s">
        <v>54</v>
      </c>
      <c r="C21" s="105" t="s">
        <v>129</v>
      </c>
      <c r="D21" s="140" t="s">
        <v>130</v>
      </c>
      <c r="E21" s="135" t="s">
        <v>124</v>
      </c>
    </row>
    <row r="22" spans="1:5" ht="408.6" customHeight="1" x14ac:dyDescent="0.5">
      <c r="A22" s="97">
        <v>21</v>
      </c>
      <c r="B22" s="118" t="s">
        <v>55</v>
      </c>
      <c r="C22" s="105" t="s">
        <v>131</v>
      </c>
      <c r="D22" s="140" t="s">
        <v>132</v>
      </c>
      <c r="E22" s="135" t="s">
        <v>124</v>
      </c>
    </row>
    <row r="23" spans="1:5" ht="180.6" customHeight="1" x14ac:dyDescent="0.25">
      <c r="A23" s="93">
        <v>22</v>
      </c>
      <c r="B23" s="118" t="s">
        <v>56</v>
      </c>
      <c r="C23" s="105" t="s">
        <v>134</v>
      </c>
      <c r="D23" s="138" t="s">
        <v>57</v>
      </c>
      <c r="E23" s="124" t="s">
        <v>58</v>
      </c>
    </row>
    <row r="24" spans="1:5" ht="243" customHeight="1" x14ac:dyDescent="0.25">
      <c r="A24" s="136">
        <v>23</v>
      </c>
      <c r="B24" s="137" t="s">
        <v>123</v>
      </c>
      <c r="C24" s="99" t="s">
        <v>135</v>
      </c>
      <c r="D24" s="141" t="s">
        <v>137</v>
      </c>
      <c r="E24" s="103" t="s">
        <v>138</v>
      </c>
    </row>
  </sheetData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L40"/>
  <sheetViews>
    <sheetView topLeftCell="A3" workbookViewId="0">
      <selection activeCell="D2" sqref="D2"/>
    </sheetView>
  </sheetViews>
  <sheetFormatPr defaultColWidth="12.5546875" defaultRowHeight="15" customHeight="1" x14ac:dyDescent="0.25"/>
  <cols>
    <col min="1" max="1" width="33.33203125" customWidth="1"/>
    <col min="2" max="5" width="23.88671875" customWidth="1"/>
    <col min="6" max="6" width="12.5546875" customWidth="1"/>
  </cols>
  <sheetData>
    <row r="1" spans="1:12" ht="15.75" customHeight="1" x14ac:dyDescent="0.25">
      <c r="A1" s="13" t="s">
        <v>11</v>
      </c>
      <c r="B1" s="14" t="s">
        <v>72</v>
      </c>
      <c r="C1" s="14" t="s">
        <v>73</v>
      </c>
      <c r="D1" s="14" t="s">
        <v>74</v>
      </c>
      <c r="E1" s="14" t="s">
        <v>75</v>
      </c>
      <c r="F1" s="15"/>
      <c r="G1" s="15"/>
      <c r="H1" s="15"/>
      <c r="I1" s="15"/>
      <c r="J1" s="15"/>
      <c r="K1" s="15"/>
      <c r="L1" s="15"/>
    </row>
    <row r="2" spans="1:12" ht="40.5" customHeight="1" x14ac:dyDescent="0.25">
      <c r="A2" s="19"/>
      <c r="B2" s="22">
        <v>0</v>
      </c>
      <c r="C2" s="22">
        <v>0</v>
      </c>
      <c r="D2" s="22">
        <v>0</v>
      </c>
      <c r="E2" s="28">
        <f>SUM(B2:D2)/3</f>
        <v>0</v>
      </c>
      <c r="F2" s="15"/>
      <c r="G2" s="15"/>
      <c r="H2" s="15"/>
      <c r="I2" s="15"/>
      <c r="J2" s="15"/>
      <c r="K2" s="15"/>
      <c r="L2" s="15"/>
    </row>
    <row r="3" spans="1:12" ht="61.5" customHeight="1" x14ac:dyDescent="0.25">
      <c r="A3" s="19"/>
      <c r="B3" s="22">
        <v>0</v>
      </c>
      <c r="C3" s="22">
        <v>0</v>
      </c>
      <c r="D3" s="22">
        <v>0</v>
      </c>
      <c r="E3" s="28">
        <f t="shared" ref="E3:E15" si="0">SUM(B3:D3)/3</f>
        <v>0</v>
      </c>
      <c r="F3" s="15"/>
      <c r="G3" s="15"/>
      <c r="H3" s="15"/>
      <c r="I3" s="15"/>
      <c r="J3" s="15"/>
      <c r="K3" s="15"/>
      <c r="L3" s="15"/>
    </row>
    <row r="4" spans="1:12" ht="44.25" customHeight="1" x14ac:dyDescent="0.25">
      <c r="A4" s="19"/>
      <c r="B4" s="22">
        <v>0</v>
      </c>
      <c r="C4" s="22">
        <v>0</v>
      </c>
      <c r="D4" s="22">
        <v>0</v>
      </c>
      <c r="E4" s="28">
        <f t="shared" si="0"/>
        <v>0</v>
      </c>
      <c r="F4" s="15"/>
      <c r="G4" s="15"/>
      <c r="H4" s="15"/>
      <c r="I4" s="15"/>
      <c r="J4" s="15"/>
      <c r="K4" s="15"/>
      <c r="L4" s="15"/>
    </row>
    <row r="5" spans="1:12" ht="36" customHeight="1" x14ac:dyDescent="0.25">
      <c r="A5" s="19"/>
      <c r="B5" s="22">
        <v>0</v>
      </c>
      <c r="C5" s="22">
        <v>0</v>
      </c>
      <c r="D5" s="22">
        <v>0</v>
      </c>
      <c r="E5" s="28">
        <f t="shared" si="0"/>
        <v>0</v>
      </c>
      <c r="F5" s="15"/>
      <c r="G5" s="145" t="s">
        <v>76</v>
      </c>
      <c r="H5" s="146"/>
      <c r="I5" s="146"/>
      <c r="J5" s="146"/>
      <c r="K5" s="146"/>
      <c r="L5" s="15"/>
    </row>
    <row r="6" spans="1:12" ht="39.75" customHeight="1" x14ac:dyDescent="0.25">
      <c r="A6" s="19"/>
      <c r="B6" s="22">
        <v>0</v>
      </c>
      <c r="C6" s="22">
        <v>0</v>
      </c>
      <c r="D6" s="22">
        <v>0</v>
      </c>
      <c r="E6" s="28">
        <f t="shared" si="0"/>
        <v>0</v>
      </c>
      <c r="F6" s="15"/>
      <c r="G6" s="146"/>
      <c r="H6" s="146"/>
      <c r="I6" s="146"/>
      <c r="J6" s="146"/>
      <c r="K6" s="146"/>
      <c r="L6" s="15"/>
    </row>
    <row r="7" spans="1:12" ht="39.75" customHeight="1" x14ac:dyDescent="0.25">
      <c r="A7" s="19"/>
      <c r="B7" s="22">
        <v>0</v>
      </c>
      <c r="C7" s="22">
        <v>0</v>
      </c>
      <c r="D7" s="22">
        <v>0</v>
      </c>
      <c r="E7" s="28">
        <f t="shared" si="0"/>
        <v>0</v>
      </c>
      <c r="F7" s="15"/>
      <c r="G7" s="146"/>
      <c r="H7" s="146"/>
      <c r="I7" s="146"/>
      <c r="J7" s="146"/>
      <c r="K7" s="146"/>
      <c r="L7" s="15"/>
    </row>
    <row r="8" spans="1:12" ht="44.25" customHeight="1" x14ac:dyDescent="0.25">
      <c r="A8" s="19"/>
      <c r="B8" s="22">
        <v>0</v>
      </c>
      <c r="C8" s="22">
        <v>0</v>
      </c>
      <c r="D8" s="22">
        <v>0</v>
      </c>
      <c r="E8" s="28">
        <f t="shared" si="0"/>
        <v>0</v>
      </c>
      <c r="F8" s="15"/>
      <c r="G8" s="146"/>
      <c r="H8" s="146"/>
      <c r="I8" s="146"/>
      <c r="J8" s="146"/>
      <c r="K8" s="146"/>
      <c r="L8" s="15"/>
    </row>
    <row r="9" spans="1:12" ht="45.75" customHeight="1" x14ac:dyDescent="0.25">
      <c r="A9" s="19"/>
      <c r="B9" s="22">
        <v>0</v>
      </c>
      <c r="C9" s="22">
        <v>0</v>
      </c>
      <c r="D9" s="22">
        <v>0</v>
      </c>
      <c r="E9" s="28">
        <f t="shared" si="0"/>
        <v>0</v>
      </c>
      <c r="F9" s="15"/>
      <c r="G9" s="146"/>
      <c r="H9" s="146"/>
      <c r="I9" s="146"/>
      <c r="J9" s="146"/>
      <c r="K9" s="146"/>
      <c r="L9" s="15"/>
    </row>
    <row r="10" spans="1:12" ht="41.25" customHeight="1" x14ac:dyDescent="0.25">
      <c r="A10" s="19"/>
      <c r="B10" s="22">
        <v>0</v>
      </c>
      <c r="C10" s="22">
        <v>0</v>
      </c>
      <c r="D10" s="22">
        <v>0</v>
      </c>
      <c r="E10" s="28">
        <f t="shared" si="0"/>
        <v>0</v>
      </c>
      <c r="F10" s="15"/>
      <c r="G10" s="15"/>
      <c r="H10" s="15"/>
      <c r="I10" s="15"/>
      <c r="J10" s="15"/>
      <c r="K10" s="15"/>
      <c r="L10" s="15"/>
    </row>
    <row r="11" spans="1:12" ht="38.25" customHeight="1" x14ac:dyDescent="0.25">
      <c r="A11" s="19"/>
      <c r="B11" s="22">
        <v>0</v>
      </c>
      <c r="C11" s="22">
        <v>0</v>
      </c>
      <c r="D11" s="22">
        <v>0</v>
      </c>
      <c r="E11" s="28">
        <f t="shared" si="0"/>
        <v>0</v>
      </c>
      <c r="F11" s="15"/>
      <c r="G11" s="15"/>
      <c r="H11" s="15"/>
      <c r="I11" s="15"/>
      <c r="J11" s="15"/>
      <c r="K11" s="15"/>
      <c r="L11" s="15"/>
    </row>
    <row r="12" spans="1:12" ht="36" customHeight="1" x14ac:dyDescent="0.25">
      <c r="A12" s="19"/>
      <c r="B12" s="22">
        <v>0</v>
      </c>
      <c r="C12" s="22">
        <v>0</v>
      </c>
      <c r="D12" s="22">
        <v>0</v>
      </c>
      <c r="E12" s="28">
        <f t="shared" si="0"/>
        <v>0</v>
      </c>
      <c r="F12" s="15"/>
      <c r="G12" s="15"/>
      <c r="H12" s="15"/>
      <c r="I12" s="15"/>
      <c r="J12" s="15"/>
      <c r="K12" s="15"/>
      <c r="L12" s="15"/>
    </row>
    <row r="13" spans="1:12" ht="36.75" customHeight="1" x14ac:dyDescent="0.25">
      <c r="A13" s="19"/>
      <c r="B13" s="22">
        <v>0</v>
      </c>
      <c r="C13" s="22">
        <v>0</v>
      </c>
      <c r="D13" s="22">
        <v>0</v>
      </c>
      <c r="E13" s="28">
        <f t="shared" si="0"/>
        <v>0</v>
      </c>
      <c r="F13" s="15"/>
      <c r="G13" s="15"/>
      <c r="H13" s="15"/>
      <c r="I13" s="15"/>
      <c r="J13" s="15"/>
      <c r="K13" s="15"/>
      <c r="L13" s="15"/>
    </row>
    <row r="14" spans="1:12" ht="49.5" customHeight="1" x14ac:dyDescent="0.25">
      <c r="A14" s="19"/>
      <c r="B14" s="22">
        <v>0</v>
      </c>
      <c r="C14" s="22">
        <v>0</v>
      </c>
      <c r="D14" s="22">
        <v>0</v>
      </c>
      <c r="E14" s="28">
        <f t="shared" si="0"/>
        <v>0</v>
      </c>
      <c r="F14" s="15"/>
      <c r="G14" s="15"/>
      <c r="H14" s="15"/>
      <c r="I14" s="15"/>
      <c r="J14" s="15"/>
      <c r="K14" s="15"/>
      <c r="L14" s="15"/>
    </row>
    <row r="15" spans="1:12" ht="63.75" customHeight="1" x14ac:dyDescent="0.25">
      <c r="A15" s="19"/>
      <c r="B15" s="22">
        <v>0</v>
      </c>
      <c r="C15" s="22">
        <v>0</v>
      </c>
      <c r="D15" s="22">
        <v>0</v>
      </c>
      <c r="E15" s="28">
        <f t="shared" si="0"/>
        <v>0</v>
      </c>
      <c r="F15" s="15"/>
      <c r="G15" s="15"/>
      <c r="H15" s="15"/>
      <c r="I15" s="15"/>
      <c r="J15" s="15"/>
      <c r="K15" s="15"/>
      <c r="L15" s="15"/>
    </row>
    <row r="16" spans="1:12" ht="15.75" customHeight="1" x14ac:dyDescent="0.25">
      <c r="A16" s="7"/>
      <c r="B16" s="11"/>
      <c r="C16" s="11"/>
      <c r="D16" s="11"/>
      <c r="E16" s="16"/>
      <c r="F16" s="15"/>
      <c r="G16" s="15"/>
      <c r="H16" s="15"/>
      <c r="I16" s="15"/>
      <c r="J16" s="15"/>
      <c r="K16" s="15"/>
      <c r="L16" s="15"/>
    </row>
    <row r="17" spans="1:12" ht="15.75" customHeight="1" x14ac:dyDescent="0.25">
      <c r="A17" s="7"/>
      <c r="B17" s="11"/>
      <c r="C17" s="11"/>
      <c r="D17" s="11"/>
      <c r="E17" s="16"/>
      <c r="F17" s="15"/>
      <c r="G17" s="15"/>
      <c r="H17" s="15"/>
      <c r="I17" s="15"/>
      <c r="J17" s="15"/>
      <c r="K17" s="15"/>
      <c r="L17" s="15"/>
    </row>
    <row r="18" spans="1:12" ht="15.75" customHeight="1" x14ac:dyDescent="0.25">
      <c r="A18" s="7"/>
      <c r="B18" s="11"/>
      <c r="C18" s="11"/>
      <c r="D18" s="11"/>
      <c r="E18" s="16"/>
      <c r="F18" s="15"/>
      <c r="G18" s="15"/>
      <c r="H18" s="15"/>
      <c r="I18" s="15"/>
      <c r="J18" s="15"/>
      <c r="K18" s="15"/>
      <c r="L18" s="15"/>
    </row>
    <row r="19" spans="1:12" ht="15.75" customHeight="1" x14ac:dyDescent="0.25">
      <c r="A19" s="7"/>
      <c r="B19" s="11"/>
      <c r="C19" s="11"/>
      <c r="D19" s="11"/>
      <c r="E19" s="16"/>
      <c r="F19" s="15"/>
      <c r="G19" s="15"/>
      <c r="H19" s="15"/>
      <c r="I19" s="15"/>
      <c r="J19" s="15"/>
      <c r="K19" s="15"/>
      <c r="L19" s="15"/>
    </row>
    <row r="20" spans="1:12" ht="15.75" customHeight="1" x14ac:dyDescent="0.25">
      <c r="A20" s="7"/>
      <c r="B20" s="11"/>
      <c r="C20" s="11"/>
      <c r="D20" s="11"/>
      <c r="E20" s="16"/>
      <c r="F20" s="15"/>
      <c r="G20" s="15"/>
      <c r="H20" s="15"/>
      <c r="I20" s="15"/>
      <c r="J20" s="15"/>
      <c r="K20" s="15"/>
      <c r="L20" s="15"/>
    </row>
    <row r="21" spans="1:12" ht="15.75" customHeight="1" x14ac:dyDescent="0.25">
      <c r="A21" s="7"/>
      <c r="B21" s="11"/>
      <c r="C21" s="11"/>
      <c r="D21" s="11"/>
      <c r="E21" s="16"/>
      <c r="F21" s="15"/>
      <c r="G21" s="15"/>
      <c r="H21" s="15"/>
      <c r="I21" s="15"/>
      <c r="J21" s="15"/>
      <c r="K21" s="15"/>
      <c r="L21" s="15"/>
    </row>
    <row r="22" spans="1:12" ht="15.75" customHeight="1" x14ac:dyDescent="0.25">
      <c r="A22" s="7"/>
      <c r="B22" s="11"/>
      <c r="C22" s="11"/>
      <c r="D22" s="11"/>
      <c r="E22" s="16"/>
      <c r="F22" s="15"/>
      <c r="G22" s="15"/>
      <c r="H22" s="15"/>
      <c r="I22" s="15"/>
      <c r="J22" s="15"/>
      <c r="K22" s="15"/>
      <c r="L22" s="15"/>
    </row>
    <row r="23" spans="1:12" ht="15.75" customHeight="1" x14ac:dyDescent="0.25">
      <c r="A23" s="7"/>
      <c r="B23" s="11"/>
      <c r="C23" s="11"/>
      <c r="D23" s="11"/>
      <c r="E23" s="16"/>
      <c r="F23" s="15"/>
      <c r="G23" s="15"/>
      <c r="H23" s="15"/>
      <c r="I23" s="15"/>
      <c r="J23" s="15"/>
      <c r="K23" s="15"/>
      <c r="L23" s="15"/>
    </row>
    <row r="24" spans="1:12" ht="15.75" customHeight="1" x14ac:dyDescent="0.25">
      <c r="A24" s="7"/>
      <c r="B24" s="11"/>
      <c r="C24" s="11"/>
      <c r="D24" s="11"/>
      <c r="E24" s="16"/>
      <c r="F24" s="15"/>
      <c r="G24" s="15"/>
      <c r="H24" s="15"/>
      <c r="I24" s="15"/>
      <c r="J24" s="15"/>
      <c r="K24" s="15"/>
      <c r="L24" s="15"/>
    </row>
    <row r="25" spans="1:12" ht="15.75" customHeight="1" x14ac:dyDescent="0.25">
      <c r="A25" s="7"/>
      <c r="B25" s="11"/>
      <c r="C25" s="11"/>
      <c r="D25" s="11"/>
      <c r="E25" s="16"/>
      <c r="F25" s="15"/>
      <c r="G25" s="15"/>
      <c r="H25" s="15"/>
      <c r="I25" s="15"/>
      <c r="J25" s="15"/>
      <c r="K25" s="15"/>
      <c r="L25" s="15"/>
    </row>
    <row r="26" spans="1:12" ht="15.75" customHeight="1" x14ac:dyDescent="0.25">
      <c r="A26" s="7"/>
      <c r="B26" s="11"/>
      <c r="C26" s="11"/>
      <c r="D26" s="11"/>
      <c r="E26" s="16"/>
      <c r="F26" s="15"/>
      <c r="G26" s="15"/>
      <c r="H26" s="15"/>
      <c r="I26" s="15"/>
      <c r="J26" s="15"/>
      <c r="K26" s="15"/>
      <c r="L26" s="15"/>
    </row>
    <row r="27" spans="1:12" ht="15.75" customHeight="1" x14ac:dyDescent="0.25">
      <c r="A27" s="7"/>
      <c r="B27" s="11"/>
      <c r="C27" s="11"/>
      <c r="D27" s="11"/>
      <c r="E27" s="16"/>
      <c r="F27" s="15"/>
      <c r="G27" s="15"/>
      <c r="H27" s="15"/>
      <c r="I27" s="15"/>
      <c r="J27" s="15"/>
      <c r="K27" s="15"/>
      <c r="L27" s="15"/>
    </row>
    <row r="28" spans="1:12" ht="15.75" customHeight="1" x14ac:dyDescent="0.25">
      <c r="A28" s="7"/>
      <c r="B28" s="11"/>
      <c r="C28" s="11"/>
      <c r="D28" s="11"/>
      <c r="E28" s="16"/>
      <c r="F28" s="15"/>
      <c r="G28" s="15"/>
      <c r="H28" s="15"/>
      <c r="I28" s="15"/>
      <c r="J28" s="15"/>
      <c r="K28" s="15"/>
      <c r="L28" s="15"/>
    </row>
    <row r="29" spans="1:12" ht="15.75" customHeight="1" x14ac:dyDescent="0.25">
      <c r="A29" s="7"/>
      <c r="B29" s="11"/>
      <c r="C29" s="11"/>
      <c r="D29" s="11"/>
      <c r="E29" s="16"/>
      <c r="F29" s="15"/>
      <c r="G29" s="15"/>
      <c r="H29" s="15"/>
      <c r="I29" s="15"/>
      <c r="J29" s="15"/>
      <c r="K29" s="15"/>
      <c r="L29" s="15"/>
    </row>
    <row r="30" spans="1:12" ht="15.75" customHeight="1" x14ac:dyDescent="0.25">
      <c r="A30" s="7"/>
      <c r="B30" s="11"/>
      <c r="C30" s="11"/>
      <c r="D30" s="11"/>
      <c r="E30" s="16"/>
      <c r="F30" s="15"/>
      <c r="G30" s="15"/>
      <c r="H30" s="15"/>
      <c r="I30" s="15"/>
      <c r="J30" s="15"/>
      <c r="K30" s="15"/>
      <c r="L30" s="15"/>
    </row>
    <row r="31" spans="1:12" ht="15.75" customHeight="1" x14ac:dyDescent="0.25">
      <c r="A31" s="7"/>
      <c r="B31" s="11"/>
      <c r="C31" s="11"/>
      <c r="D31" s="11"/>
      <c r="E31" s="16"/>
      <c r="F31" s="15"/>
      <c r="G31" s="15"/>
      <c r="H31" s="15"/>
      <c r="I31" s="15"/>
      <c r="J31" s="15"/>
      <c r="K31" s="15"/>
      <c r="L31" s="15"/>
    </row>
    <row r="32" spans="1:12" ht="15.75" customHeight="1" x14ac:dyDescent="0.25">
      <c r="A32" s="7"/>
      <c r="B32" s="11"/>
      <c r="C32" s="11"/>
      <c r="D32" s="11"/>
      <c r="E32" s="16"/>
      <c r="F32" s="15"/>
      <c r="G32" s="15"/>
      <c r="H32" s="15"/>
      <c r="I32" s="15"/>
      <c r="J32" s="15"/>
      <c r="K32" s="15"/>
      <c r="L32" s="15"/>
    </row>
    <row r="33" spans="1:12" ht="15.75" customHeight="1" x14ac:dyDescent="0.25">
      <c r="A33" s="7"/>
      <c r="B33" s="11"/>
      <c r="C33" s="11"/>
      <c r="D33" s="11"/>
      <c r="E33" s="16"/>
      <c r="F33" s="15"/>
      <c r="G33" s="15"/>
      <c r="H33" s="15"/>
      <c r="I33" s="15"/>
      <c r="J33" s="15"/>
      <c r="K33" s="15"/>
      <c r="L33" s="15"/>
    </row>
    <row r="34" spans="1:12" ht="15.75" customHeight="1" x14ac:dyDescent="0.25">
      <c r="A34" s="7"/>
      <c r="B34" s="11"/>
      <c r="C34" s="11"/>
      <c r="D34" s="11"/>
      <c r="E34" s="16"/>
      <c r="F34" s="15"/>
      <c r="G34" s="15"/>
      <c r="H34" s="15"/>
      <c r="I34" s="15"/>
      <c r="J34" s="15"/>
      <c r="K34" s="15"/>
      <c r="L34" s="15"/>
    </row>
    <row r="35" spans="1:12" ht="15.75" customHeight="1" x14ac:dyDescent="0.25">
      <c r="A35" s="7"/>
      <c r="B35" s="11"/>
      <c r="C35" s="11"/>
      <c r="D35" s="11"/>
      <c r="E35" s="16"/>
      <c r="F35" s="15"/>
      <c r="G35" s="15"/>
      <c r="H35" s="15"/>
      <c r="I35" s="15"/>
      <c r="J35" s="15"/>
      <c r="K35" s="15"/>
      <c r="L35" s="15"/>
    </row>
    <row r="36" spans="1:12" ht="15.75" customHeight="1" x14ac:dyDescent="0.25">
      <c r="A36" s="7"/>
      <c r="B36" s="11"/>
      <c r="C36" s="11"/>
      <c r="D36" s="11"/>
      <c r="E36" s="16"/>
      <c r="F36" s="15"/>
      <c r="G36" s="15"/>
      <c r="H36" s="15"/>
      <c r="I36" s="15"/>
      <c r="J36" s="15"/>
      <c r="K36" s="15"/>
      <c r="L36" s="15"/>
    </row>
    <row r="37" spans="1:12" ht="15.75" customHeight="1" x14ac:dyDescent="0.25">
      <c r="A37" s="7"/>
      <c r="B37" s="11"/>
      <c r="C37" s="11"/>
      <c r="D37" s="11"/>
      <c r="E37" s="16"/>
      <c r="F37" s="15"/>
      <c r="G37" s="15"/>
      <c r="H37" s="15"/>
      <c r="I37" s="15"/>
      <c r="J37" s="15"/>
      <c r="K37" s="15"/>
      <c r="L37" s="15"/>
    </row>
    <row r="38" spans="1:12" ht="15.75" customHeight="1" x14ac:dyDescent="0.25">
      <c r="A38" s="7"/>
      <c r="B38" s="11"/>
      <c r="C38" s="11"/>
      <c r="D38" s="11"/>
      <c r="E38" s="16"/>
      <c r="F38" s="15"/>
      <c r="G38" s="15"/>
      <c r="H38" s="15"/>
      <c r="I38" s="15"/>
      <c r="J38" s="15"/>
      <c r="K38" s="15"/>
      <c r="L38" s="15"/>
    </row>
    <row r="39" spans="1:12" ht="15.75" customHeight="1" x14ac:dyDescent="0.25">
      <c r="A39" s="7"/>
      <c r="B39" s="11"/>
      <c r="C39" s="11"/>
      <c r="D39" s="11"/>
      <c r="E39" s="16"/>
      <c r="F39" s="15"/>
      <c r="G39" s="15"/>
      <c r="H39" s="15"/>
      <c r="I39" s="15"/>
      <c r="J39" s="15"/>
      <c r="K39" s="15"/>
      <c r="L39" s="15"/>
    </row>
    <row r="40" spans="1:12" ht="15.75" customHeight="1" x14ac:dyDescent="0.25">
      <c r="A40" s="7"/>
      <c r="B40" s="11"/>
      <c r="C40" s="11"/>
      <c r="D40" s="11"/>
      <c r="E40" s="16"/>
      <c r="F40" s="15"/>
      <c r="G40" s="15"/>
      <c r="H40" s="15"/>
      <c r="I40" s="15"/>
      <c r="J40" s="15"/>
      <c r="K40" s="15"/>
      <c r="L40" s="15"/>
    </row>
  </sheetData>
  <mergeCells count="1">
    <mergeCell ref="G5:K9"/>
  </mergeCells>
  <printOptions horizontalCentered="1" gridLines="1"/>
  <pageMargins left="0.7" right="0.7" top="0.75" bottom="0.75" header="0" footer="0"/>
  <pageSetup paperSize="9" pageOrder="overThenDown" orientation="landscape" cellComments="atEnd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400-000000000000}">
          <x14:formula1>
            <xm:f>'Harmonogram i budżet'!$B$7:$B$48</xm:f>
          </x14:formula1>
          <xm:sqref>A2:A40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e44e80-1299-45dd-8c7b-2dbb8d0cdd81" xsi:nil="true"/>
    <lcf76f155ced4ddcb4097134ff3c332f xmlns="c2ca9b97-bdac-4884-adf0-c99f664ecb01">
      <Terms xmlns="http://schemas.microsoft.com/office/infopath/2007/PartnerControls"/>
    </lcf76f155ced4ddcb4097134ff3c332f>
    <Dataigodzina xmlns="c2ca9b97-bdac-4884-adf0-c99f664ecb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32714855569A41A9BBC001FB45D732" ma:contentTypeVersion="15" ma:contentTypeDescription="Utwórz nowy dokument." ma:contentTypeScope="" ma:versionID="0da8873c8d79ba44619837ed42245cc1">
  <xsd:schema xmlns:xsd="http://www.w3.org/2001/XMLSchema" xmlns:xs="http://www.w3.org/2001/XMLSchema" xmlns:p="http://schemas.microsoft.com/office/2006/metadata/properties" xmlns:ns2="c2ca9b97-bdac-4884-adf0-c99f664ecb01" xmlns:ns3="bee44e80-1299-45dd-8c7b-2dbb8d0cdd81" targetNamespace="http://schemas.microsoft.com/office/2006/metadata/properties" ma:root="true" ma:fieldsID="73958fd03df89b981f2bdd543eb8e472" ns2:_="" ns3:_="">
    <xsd:import namespace="c2ca9b97-bdac-4884-adf0-c99f664ecb01"/>
    <xsd:import namespace="bee44e80-1299-45dd-8c7b-2dbb8d0cd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a9b97-bdac-4884-adf0-c99f664ecb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8a1c14d2-f28b-4877-82bf-a6d428e72c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aigodzina" ma:index="21" nillable="true" ma:displayName="Data i godzina" ma:format="DateOnly" ma:internalName="Dataigodzin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44e80-1299-45dd-8c7b-2dbb8d0cdd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503ef65-6810-464f-a328-71e12bdc2848}" ma:internalName="TaxCatchAll" ma:showField="CatchAllData" ma:web="bee44e80-1299-45dd-8c7b-2dbb8d0cdd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736C85-888D-4D99-93DD-177A042D578F}">
  <ds:schemaRefs>
    <ds:schemaRef ds:uri="http://schemas.microsoft.com/office/2006/metadata/properties"/>
    <ds:schemaRef ds:uri="http://schemas.microsoft.com/office/infopath/2007/PartnerControls"/>
    <ds:schemaRef ds:uri="d68d7734-cc80-4c16-8015-9073a9a781f3"/>
    <ds:schemaRef ds:uri="25af264c-f1b5-46ec-b542-c4d7afdcee43"/>
    <ds:schemaRef ds:uri="bee44e80-1299-45dd-8c7b-2dbb8d0cdd81"/>
    <ds:schemaRef ds:uri="c2ca9b97-bdac-4884-adf0-c99f664ecb01"/>
  </ds:schemaRefs>
</ds:datastoreItem>
</file>

<file path=customXml/itemProps2.xml><?xml version="1.0" encoding="utf-8"?>
<ds:datastoreItem xmlns:ds="http://schemas.openxmlformats.org/officeDocument/2006/customXml" ds:itemID="{E081193B-2064-4D6B-8F41-2128684C68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a9b97-bdac-4884-adf0-c99f664ecb01"/>
    <ds:schemaRef ds:uri="bee44e80-1299-45dd-8c7b-2dbb8d0cdd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F49054-2725-49FF-82B3-C6C049D425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d934a17-0169-445c-af50-a3ce2615b640}" enabled="0" method="" siteId="{0d934a17-0169-445c-af50-a3ce2615b64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Robocze</vt:lpstr>
      <vt:lpstr>Harmonogram i budżet</vt:lpstr>
      <vt:lpstr>Wskaźniki jakościowe i ilościow</vt:lpstr>
      <vt:lpstr>Taryfikator</vt:lpstr>
      <vt:lpstr>Rozeznanie rynku</vt:lpstr>
      <vt:lpstr>'Wskaźniki jakościowe i ilościow'!Obszar_wydruku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Kinga Skrzyniarz</dc:creator>
  <cp:keywords/>
  <dc:description/>
  <cp:lastModifiedBy>Kinga Skrzyniarz</cp:lastModifiedBy>
  <cp:revision/>
  <dcterms:created xsi:type="dcterms:W3CDTF">2024-09-15T08:22:46Z</dcterms:created>
  <dcterms:modified xsi:type="dcterms:W3CDTF">2026-07-24T08:28:39Z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0x010100D832714855569A41A9BBC001FB45D732</vt:lpwstr>
  </property>
  <property fmtid="{D5CDD505-2E9C-101B-9397-08002B2CF9AE}" pid="3" name="MediaServiceImageTags">
    <vt:lpwstr/>
  </property>
</Properties>
</file>